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INCOME" sheetId="1" r:id="rId1"/>
    <sheet name="BSHEET" sheetId="2" r:id="rId2"/>
    <sheet name="EQUITY CHANGE" sheetId="3" r:id="rId3"/>
    <sheet name="CFLOW" sheetId="4" r:id="rId4"/>
  </sheets>
  <definedNames>
    <definedName name="BSHEET">'BSHEET'!$B$1</definedName>
    <definedName name="_xlnm.Print_Area" localSheetId="1">'BSHEET'!$A$1:$G$67</definedName>
    <definedName name="_xlnm.Print_Area" localSheetId="3">'CFLOW'!$A$1:$G$52</definedName>
    <definedName name="_xlnm.Print_Area" localSheetId="2">'EQUITY CHANGE'!$A$1:$X$58</definedName>
    <definedName name="_xlnm.Print_Area" localSheetId="0">'INCOME'!$A$1:$H$53</definedName>
  </definedNames>
  <calcPr fullCalcOnLoad="1"/>
</workbook>
</file>

<file path=xl/sharedStrings.xml><?xml version="1.0" encoding="utf-8"?>
<sst xmlns="http://schemas.openxmlformats.org/spreadsheetml/2006/main" count="177" uniqueCount="125">
  <si>
    <t>Revenue</t>
  </si>
  <si>
    <t>Current</t>
  </si>
  <si>
    <t>RM '000</t>
  </si>
  <si>
    <t>Other Operating Income</t>
  </si>
  <si>
    <t>of Associate Companies</t>
  </si>
  <si>
    <t>Profit before taxation</t>
  </si>
  <si>
    <t>Taxation</t>
  </si>
  <si>
    <t>Basic Earnings</t>
  </si>
  <si>
    <t>Per Share (Sen)</t>
  </si>
  <si>
    <t>Fully Diluted Earnings</t>
  </si>
  <si>
    <t>As at</t>
  </si>
  <si>
    <t>Intangible Assets</t>
  </si>
  <si>
    <t>Investments in Associate Companies</t>
  </si>
  <si>
    <t>Other Investments</t>
  </si>
  <si>
    <t>Long Term Receivables</t>
  </si>
  <si>
    <t>CURRENT ASSETS</t>
  </si>
  <si>
    <t>CURRENT LIABILITIES</t>
  </si>
  <si>
    <t>Share Capital</t>
  </si>
  <si>
    <t>Reserves</t>
  </si>
  <si>
    <t>Total</t>
  </si>
  <si>
    <t>Capital</t>
  </si>
  <si>
    <t>Reserve</t>
  </si>
  <si>
    <t xml:space="preserve">Share </t>
  </si>
  <si>
    <t xml:space="preserve">Retained </t>
  </si>
  <si>
    <t xml:space="preserve"> Profits</t>
  </si>
  <si>
    <t>Distributable</t>
  </si>
  <si>
    <t>Quarter Ended</t>
  </si>
  <si>
    <t>Property, Plant and  Equipment</t>
  </si>
  <si>
    <t>RM'000</t>
  </si>
  <si>
    <t>CASH FLOWS FROM OPERATING ACTIVITIES</t>
  </si>
  <si>
    <t>Non-Cash Items</t>
  </si>
  <si>
    <t>Non-Operating Items</t>
  </si>
  <si>
    <t>Operating profit before working capital changes</t>
  </si>
  <si>
    <t>Net change in Current Liabilities</t>
  </si>
  <si>
    <t>CASH FLOWS FROM INVESTING ACTIVITIES</t>
  </si>
  <si>
    <t>CASH FLOWS FROM FINANCING ACTIVITIES</t>
  </si>
  <si>
    <t>Transactions with Owners</t>
  </si>
  <si>
    <t>Cash and bank balances</t>
  </si>
  <si>
    <t>Short term deposits</t>
  </si>
  <si>
    <t>Cash generated from operating activities</t>
  </si>
  <si>
    <t>Adjustment for:</t>
  </si>
  <si>
    <t>CASH AND CASH EQUIVALENTS AT END OF PERIOD</t>
  </si>
  <si>
    <t>Cumulative YTD</t>
  </si>
  <si>
    <t>Ended</t>
  </si>
  <si>
    <t>Profit After Tax</t>
  </si>
  <si>
    <t>Revaluation</t>
  </si>
  <si>
    <t>Translation</t>
  </si>
  <si>
    <t>Consolidation</t>
  </si>
  <si>
    <t>Merger</t>
  </si>
  <si>
    <t>Net Profit For The Period</t>
  </si>
  <si>
    <t>Cash and cash equivalents comprise of:</t>
  </si>
  <si>
    <t>Tax Paid</t>
  </si>
  <si>
    <t>Deferred Tax Asset</t>
  </si>
  <si>
    <t>Proceeds From ESOS Exercised</t>
  </si>
  <si>
    <t>2005</t>
  </si>
  <si>
    <t>Balance at 1 January 2005</t>
  </si>
  <si>
    <t>Exercise of ESOS</t>
  </si>
  <si>
    <t>2006</t>
  </si>
  <si>
    <t>31/12/2005</t>
  </si>
  <si>
    <t>Balance at 1 January 2006</t>
  </si>
  <si>
    <t>Share Premium from ESOS</t>
  </si>
  <si>
    <t>Attributable to:</t>
  </si>
  <si>
    <t>NON-CURRENT ASSETS</t>
  </si>
  <si>
    <t>Premium</t>
  </si>
  <si>
    <t>Minority</t>
  </si>
  <si>
    <t>Interest</t>
  </si>
  <si>
    <t>Equity</t>
  </si>
  <si>
    <t>TOTAL ASSETS</t>
  </si>
  <si>
    <t>EQUITY AND LIABILITIES</t>
  </si>
  <si>
    <t>NON-CURRENT LIABILITIES</t>
  </si>
  <si>
    <t>Deferred Taxation</t>
  </si>
  <si>
    <t>Inventories</t>
  </si>
  <si>
    <t>Trade and Other Receivables</t>
  </si>
  <si>
    <t>Trade and Other Creditors</t>
  </si>
  <si>
    <t>TOTAL EQUITY</t>
  </si>
  <si>
    <t>TOTAL EQUITY AND LIABILITIES</t>
  </si>
  <si>
    <t>Attributable to Equity Holders of the Parent</t>
  </si>
  <si>
    <t>Non - Distributable</t>
  </si>
  <si>
    <t>As previously stated</t>
  </si>
  <si>
    <t>Effect of adopting FRS 3</t>
  </si>
  <si>
    <t>Note</t>
  </si>
  <si>
    <t>TOTAL LIABILITIES</t>
  </si>
  <si>
    <t>Net cash used in investing activities</t>
  </si>
  <si>
    <t>CASH AND CASH EQUIVALENTS AT BEGINNING OF PERIOD</t>
  </si>
  <si>
    <t>Share of Profit</t>
  </si>
  <si>
    <t>Investment Properties</t>
  </si>
  <si>
    <t>(Restated)</t>
  </si>
  <si>
    <t>UNAUDITED CONDENSED CONSOLIDATED BALANCE SHEET</t>
  </si>
  <si>
    <t>UNAUDITED CONDENSED CONSOLIDATED INCOME STATEMENTS</t>
  </si>
  <si>
    <t>UNAUDITED CONDENSED CONSOLIDATED STATEMENT OF CHANGES IN EQUITY</t>
  </si>
  <si>
    <t>UNAUDITED CONDENSED CONSOLIDATED CASHFLOW STATEMENT</t>
  </si>
  <si>
    <t xml:space="preserve">   </t>
  </si>
  <si>
    <t>Equity Holders of The Parent</t>
  </si>
  <si>
    <t>Minority Interest</t>
  </si>
  <si>
    <t>Goodwill on Consolidation</t>
  </si>
  <si>
    <t>Profit Before Taxation</t>
  </si>
  <si>
    <t>Cash and Cash Equivalents</t>
  </si>
  <si>
    <t>A1</t>
  </si>
  <si>
    <t>Net Assets Per Share (RM)</t>
  </si>
  <si>
    <t xml:space="preserve">Equity Attributable To Equity Holders </t>
  </si>
  <si>
    <t>of The Parent</t>
  </si>
  <si>
    <t>Profit from Operations</t>
  </si>
  <si>
    <t>FOR THE SECOND QUARTER ENDED 30 JUNE 2006</t>
  </si>
  <si>
    <t>30 June</t>
  </si>
  <si>
    <t>6 Month</t>
  </si>
  <si>
    <t>AS AT 30 JUNE 2006</t>
  </si>
  <si>
    <t>30/06/2006</t>
  </si>
  <si>
    <t>FOR THE 6 MONTHS ENDED 30 JUNE 2006</t>
  </si>
  <si>
    <t>Final Dividend 2005</t>
  </si>
  <si>
    <t>Final Dividend 2004</t>
  </si>
  <si>
    <t>Interim Dividend 2005</t>
  </si>
  <si>
    <t>Acquisition of a Subsidiary</t>
  </si>
  <si>
    <t xml:space="preserve">For The 6 Months Period   </t>
  </si>
  <si>
    <t>Ended 30 June 2005</t>
  </si>
  <si>
    <t>As At 30 June 2005</t>
  </si>
  <si>
    <t>6 Months</t>
  </si>
  <si>
    <t>Dividend Paid</t>
  </si>
  <si>
    <t>Ended 30 June 2006</t>
  </si>
  <si>
    <t>As At 30 June 2006</t>
  </si>
  <si>
    <t>Net change in Current Assets</t>
  </si>
  <si>
    <t>Net cash used in financing activities</t>
  </si>
  <si>
    <t>NET INCREASE IN CASH AND CASH EQUIVALENTS</t>
  </si>
  <si>
    <t>Expenditure</t>
  </si>
  <si>
    <t>Effect of adopting FRS 116</t>
  </si>
  <si>
    <t>Reversal of retrospective 
  effect of FRS 116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</si>
</sst>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_);_(* \(#,##0.0\);_(* &quot;-&quot;_);_(@_)"/>
    <numFmt numFmtId="168" formatCode="0.0%"/>
    <numFmt numFmtId="169" formatCode="0.000"/>
  </numFmts>
  <fonts count="11">
    <font>
      <sz val="10"/>
      <name val="Arial"/>
      <family val="0"/>
    </font>
    <font>
      <sz val="12"/>
      <name val="Arial"/>
      <family val="2"/>
    </font>
    <font>
      <b/>
      <sz val="12"/>
      <name val="Arial"/>
      <family val="2"/>
    </font>
    <font>
      <b/>
      <sz val="14"/>
      <name val="Arial"/>
      <family val="2"/>
    </font>
    <font>
      <sz val="14"/>
      <name val="Arial"/>
      <family val="2"/>
    </font>
    <font>
      <sz val="9"/>
      <color indexed="10"/>
      <name val="Arial"/>
      <family val="2"/>
    </font>
    <font>
      <u val="single"/>
      <sz val="14"/>
      <name val="Arial"/>
      <family val="2"/>
    </font>
    <font>
      <sz val="10"/>
      <color indexed="10"/>
      <name val="Arial"/>
      <family val="2"/>
    </font>
    <font>
      <sz val="8"/>
      <name val="Arial"/>
      <family val="2"/>
    </font>
    <font>
      <sz val="8"/>
      <color indexed="10"/>
      <name val="Arial"/>
      <family val="2"/>
    </font>
    <font>
      <b/>
      <sz val="11"/>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41" fontId="0" fillId="0" borderId="0" xfId="16" applyAlignment="1">
      <alignment horizontal="right"/>
    </xf>
    <xf numFmtId="0" fontId="1" fillId="0" borderId="0" xfId="0" applyFont="1" applyAlignment="1">
      <alignment/>
    </xf>
    <xf numFmtId="41" fontId="1" fillId="0" borderId="0" xfId="16" applyFont="1" applyAlignment="1">
      <alignment horizontal="right"/>
    </xf>
    <xf numFmtId="41" fontId="1" fillId="0" borderId="1" xfId="16" applyFont="1" applyBorder="1" applyAlignment="1">
      <alignment horizontal="right"/>
    </xf>
    <xf numFmtId="0" fontId="2" fillId="0" borderId="0" xfId="0" applyFont="1" applyAlignment="1">
      <alignment/>
    </xf>
    <xf numFmtId="41" fontId="2" fillId="0" borderId="0" xfId="16" applyFont="1" applyAlignment="1">
      <alignment horizontal="right"/>
    </xf>
    <xf numFmtId="41" fontId="2" fillId="0" borderId="0" xfId="16" applyFont="1" applyAlignment="1" quotePrefix="1">
      <alignment horizontal="right"/>
    </xf>
    <xf numFmtId="0" fontId="0" fillId="0" borderId="0" xfId="0" applyFont="1" applyAlignment="1">
      <alignment/>
    </xf>
    <xf numFmtId="41" fontId="1" fillId="0" borderId="0" xfId="16" applyFont="1" applyAlignment="1">
      <alignment/>
    </xf>
    <xf numFmtId="41" fontId="1" fillId="0" borderId="0" xfId="16" applyFont="1" applyBorder="1" applyAlignment="1">
      <alignment horizontal="right"/>
    </xf>
    <xf numFmtId="41" fontId="1" fillId="0" borderId="2" xfId="16" applyFont="1" applyBorder="1" applyAlignment="1">
      <alignment horizontal="right"/>
    </xf>
    <xf numFmtId="0" fontId="0" fillId="0" borderId="0" xfId="0" applyAlignment="1">
      <alignment horizontal="right"/>
    </xf>
    <xf numFmtId="0" fontId="4" fillId="0" borderId="0" xfId="0" applyFont="1" applyAlignment="1">
      <alignment/>
    </xf>
    <xf numFmtId="0" fontId="2" fillId="0" borderId="0" xfId="0" applyFont="1" applyAlignment="1">
      <alignment horizontal="right"/>
    </xf>
    <xf numFmtId="0" fontId="1" fillId="0" borderId="0" xfId="0" applyFont="1" applyAlignment="1">
      <alignment horizontal="right"/>
    </xf>
    <xf numFmtId="41" fontId="0" fillId="0" borderId="0" xfId="16" applyAlignment="1">
      <alignment/>
    </xf>
    <xf numFmtId="41" fontId="1" fillId="0" borderId="3" xfId="16" applyFont="1" applyBorder="1" applyAlignment="1">
      <alignment horizontal="right"/>
    </xf>
    <xf numFmtId="14" fontId="2" fillId="0" borderId="0" xfId="0" applyNumberFormat="1" applyFont="1" applyAlignment="1">
      <alignment horizontal="right"/>
    </xf>
    <xf numFmtId="164" fontId="1" fillId="0" borderId="4" xfId="0" applyNumberFormat="1" applyFont="1" applyBorder="1" applyAlignment="1">
      <alignment/>
    </xf>
    <xf numFmtId="41" fontId="0" fillId="0" borderId="0" xfId="16" applyAlignment="1">
      <alignment horizontal="center"/>
    </xf>
    <xf numFmtId="41" fontId="1" fillId="0" borderId="5" xfId="16" applyFont="1" applyBorder="1" applyAlignment="1">
      <alignment horizontal="right"/>
    </xf>
    <xf numFmtId="41" fontId="5" fillId="0" borderId="0" xfId="16" applyFont="1" applyAlignment="1">
      <alignment horizontal="right"/>
    </xf>
    <xf numFmtId="0" fontId="3" fillId="0" borderId="0" xfId="0" applyFont="1" applyAlignment="1">
      <alignment horizontal="center"/>
    </xf>
    <xf numFmtId="0" fontId="3" fillId="0" borderId="0" xfId="0" applyFont="1" applyAlignment="1">
      <alignment/>
    </xf>
    <xf numFmtId="41" fontId="3" fillId="0" borderId="0" xfId="16" applyFont="1" applyAlignment="1">
      <alignment horizontal="right"/>
    </xf>
    <xf numFmtId="41" fontId="3" fillId="0" borderId="0" xfId="16" applyFont="1" applyBorder="1" applyAlignment="1">
      <alignment horizontal="center"/>
    </xf>
    <xf numFmtId="41" fontId="3" fillId="0" borderId="0" xfId="16" applyFont="1" applyBorder="1" applyAlignment="1">
      <alignment horizontal="right"/>
    </xf>
    <xf numFmtId="41" fontId="4" fillId="0" borderId="0" xfId="16" applyFont="1" applyAlignment="1">
      <alignment horizontal="right"/>
    </xf>
    <xf numFmtId="0" fontId="6" fillId="0" borderId="0" xfId="0" applyFont="1" applyAlignment="1">
      <alignment/>
    </xf>
    <xf numFmtId="41" fontId="4" fillId="0" borderId="1" xfId="16" applyFont="1" applyBorder="1" applyAlignment="1">
      <alignment horizontal="right"/>
    </xf>
    <xf numFmtId="41" fontId="4" fillId="0" borderId="0" xfId="16" applyFont="1" applyBorder="1" applyAlignment="1">
      <alignment horizontal="right"/>
    </xf>
    <xf numFmtId="15" fontId="4" fillId="0" borderId="0" xfId="0" applyNumberFormat="1" applyFont="1" applyAlignment="1">
      <alignment/>
    </xf>
    <xf numFmtId="41" fontId="4" fillId="0" borderId="4" xfId="16" applyFont="1" applyBorder="1" applyAlignment="1">
      <alignment horizontal="right"/>
    </xf>
    <xf numFmtId="0" fontId="7" fillId="0" borderId="0" xfId="0" applyFont="1" applyAlignment="1">
      <alignment/>
    </xf>
    <xf numFmtId="0" fontId="8" fillId="0" borderId="0" xfId="0" applyFont="1" applyAlignment="1">
      <alignment/>
    </xf>
    <xf numFmtId="41" fontId="8" fillId="0" borderId="0" xfId="0" applyNumberFormat="1" applyFont="1" applyAlignment="1">
      <alignment/>
    </xf>
    <xf numFmtId="0" fontId="9" fillId="0" borderId="0" xfId="0" applyFont="1" applyAlignment="1">
      <alignment/>
    </xf>
    <xf numFmtId="41" fontId="3" fillId="0" borderId="0" xfId="16" applyFont="1" applyAlignment="1">
      <alignment horizontal="center"/>
    </xf>
    <xf numFmtId="167" fontId="1" fillId="0" borderId="4" xfId="16" applyNumberFormat="1" applyFont="1" applyBorder="1" applyAlignment="1">
      <alignment horizontal="right"/>
    </xf>
    <xf numFmtId="41" fontId="1" fillId="0" borderId="0" xfId="0" applyNumberFormat="1" applyFont="1" applyAlignment="1">
      <alignment/>
    </xf>
    <xf numFmtId="41" fontId="10" fillId="0" borderId="0" xfId="16" applyFont="1" applyAlignment="1" quotePrefix="1">
      <alignment horizontal="right"/>
    </xf>
    <xf numFmtId="41" fontId="10" fillId="0" borderId="0" xfId="16" applyFont="1" applyAlignment="1">
      <alignment horizontal="right"/>
    </xf>
    <xf numFmtId="41" fontId="0" fillId="0" borderId="0" xfId="0" applyNumberFormat="1" applyAlignment="1">
      <alignment/>
    </xf>
    <xf numFmtId="41" fontId="2" fillId="0" borderId="0" xfId="16" applyFont="1" applyFill="1" applyAlignment="1">
      <alignment horizontal="right"/>
    </xf>
    <xf numFmtId="10" fontId="0" fillId="0" borderId="0" xfId="19" applyNumberFormat="1" applyAlignment="1">
      <alignment/>
    </xf>
    <xf numFmtId="9" fontId="1" fillId="0" borderId="0" xfId="19" applyFont="1" applyAlignment="1">
      <alignment/>
    </xf>
    <xf numFmtId="0" fontId="4" fillId="0" borderId="0" xfId="0" applyFont="1" applyAlignment="1">
      <alignment horizontal="center"/>
    </xf>
    <xf numFmtId="41" fontId="4" fillId="0" borderId="0" xfId="0" applyNumberFormat="1" applyFont="1" applyAlignment="1">
      <alignment/>
    </xf>
    <xf numFmtId="0" fontId="4"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xf>
    <xf numFmtId="0" fontId="4" fillId="0" borderId="0" xfId="0" applyFont="1" applyFill="1" applyAlignment="1">
      <alignment/>
    </xf>
    <xf numFmtId="41" fontId="4" fillId="0" borderId="0" xfId="16" applyFont="1" applyFill="1" applyAlignment="1">
      <alignment horizontal="right"/>
    </xf>
    <xf numFmtId="41" fontId="4" fillId="0" borderId="0" xfId="0" applyNumberFormat="1" applyFont="1" applyFill="1" applyAlignment="1">
      <alignment/>
    </xf>
    <xf numFmtId="41" fontId="4" fillId="0" borderId="1" xfId="16" applyFont="1" applyFill="1" applyBorder="1" applyAlignment="1">
      <alignment horizontal="right"/>
    </xf>
    <xf numFmtId="0" fontId="4" fillId="0" borderId="1" xfId="0" applyFont="1" applyFill="1" applyBorder="1" applyAlignment="1">
      <alignment/>
    </xf>
    <xf numFmtId="0" fontId="4" fillId="0" borderId="0" xfId="0" applyFont="1" applyFill="1" applyBorder="1" applyAlignment="1">
      <alignment/>
    </xf>
    <xf numFmtId="41" fontId="4" fillId="0" borderId="6" xfId="16" applyFont="1" applyFill="1" applyBorder="1" applyAlignment="1">
      <alignment horizontal="right"/>
    </xf>
    <xf numFmtId="41" fontId="4" fillId="0" borderId="0" xfId="16" applyFont="1" applyFill="1" applyBorder="1" applyAlignment="1">
      <alignment horizontal="right"/>
    </xf>
    <xf numFmtId="15" fontId="4" fillId="0" borderId="0" xfId="0" applyNumberFormat="1" applyFont="1" applyFill="1" applyAlignment="1">
      <alignment/>
    </xf>
    <xf numFmtId="41" fontId="4" fillId="0" borderId="4" xfId="16" applyFont="1" applyFill="1" applyBorder="1" applyAlignment="1">
      <alignment horizontal="right"/>
    </xf>
    <xf numFmtId="0" fontId="6" fillId="0" borderId="0" xfId="0" applyFont="1" applyFill="1" applyAlignment="1">
      <alignment/>
    </xf>
    <xf numFmtId="41" fontId="1" fillId="0" borderId="0" xfId="16" applyFont="1" applyFill="1" applyAlignment="1">
      <alignment horizontal="right"/>
    </xf>
    <xf numFmtId="41" fontId="1" fillId="0" borderId="3" xfId="0" applyNumberFormat="1" applyFont="1" applyFill="1" applyBorder="1" applyAlignment="1">
      <alignment/>
    </xf>
    <xf numFmtId="0" fontId="1" fillId="0" borderId="0" xfId="0" applyFont="1" applyFill="1" applyAlignment="1">
      <alignment/>
    </xf>
    <xf numFmtId="41" fontId="1" fillId="0" borderId="0" xfId="0" applyNumberFormat="1" applyFont="1" applyFill="1" applyBorder="1" applyAlignment="1">
      <alignment/>
    </xf>
    <xf numFmtId="41" fontId="1" fillId="0" borderId="7" xfId="16" applyFont="1" applyFill="1" applyBorder="1" applyAlignment="1">
      <alignment horizontal="right"/>
    </xf>
    <xf numFmtId="41" fontId="1" fillId="0" borderId="8" xfId="16" applyFont="1" applyFill="1" applyBorder="1" applyAlignment="1">
      <alignment horizontal="right"/>
    </xf>
    <xf numFmtId="41" fontId="1" fillId="0" borderId="9" xfId="16" applyFont="1" applyFill="1" applyBorder="1" applyAlignment="1">
      <alignment horizontal="right"/>
    </xf>
    <xf numFmtId="37" fontId="1" fillId="0" borderId="3" xfId="0" applyNumberFormat="1" applyFont="1" applyFill="1" applyBorder="1" applyAlignment="1">
      <alignment/>
    </xf>
    <xf numFmtId="37" fontId="1" fillId="0" borderId="0" xfId="0" applyNumberFormat="1" applyFont="1" applyFill="1" applyBorder="1" applyAlignment="1">
      <alignment/>
    </xf>
    <xf numFmtId="41" fontId="1" fillId="0" borderId="4" xfId="0" applyNumberFormat="1" applyFont="1" applyFill="1" applyBorder="1" applyAlignment="1">
      <alignment/>
    </xf>
    <xf numFmtId="41" fontId="1" fillId="0" borderId="1" xfId="16" applyFont="1" applyFill="1" applyBorder="1" applyAlignment="1">
      <alignment horizontal="right"/>
    </xf>
    <xf numFmtId="41" fontId="1" fillId="0" borderId="0" xfId="16" applyFont="1" applyFill="1" applyBorder="1" applyAlignment="1">
      <alignment horizontal="right"/>
    </xf>
    <xf numFmtId="41" fontId="1" fillId="0" borderId="3" xfId="16" applyFont="1" applyFill="1" applyBorder="1" applyAlignment="1">
      <alignment horizontal="right"/>
    </xf>
    <xf numFmtId="41" fontId="1" fillId="0" borderId="4" xfId="16" applyFont="1" applyFill="1" applyBorder="1" applyAlignment="1">
      <alignment horizontal="right"/>
    </xf>
    <xf numFmtId="41" fontId="1" fillId="0" borderId="0" xfId="0" applyNumberFormat="1" applyFont="1" applyFill="1" applyAlignment="1">
      <alignment/>
    </xf>
    <xf numFmtId="43" fontId="1" fillId="0" borderId="4" xfId="0" applyNumberFormat="1" applyFont="1" applyFill="1" applyBorder="1" applyAlignment="1">
      <alignment/>
    </xf>
    <xf numFmtId="41" fontId="4" fillId="0" borderId="1" xfId="0" applyNumberFormat="1" applyFont="1" applyBorder="1" applyAlignment="1">
      <alignment/>
    </xf>
    <xf numFmtId="0" fontId="4" fillId="0" borderId="0" xfId="0" applyFont="1" applyAlignment="1">
      <alignment wrapText="1"/>
    </xf>
    <xf numFmtId="0" fontId="3" fillId="0" borderId="0" xfId="0" applyFont="1" applyAlignment="1">
      <alignment horizontal="center"/>
    </xf>
    <xf numFmtId="41" fontId="3" fillId="0" borderId="0" xfId="16" applyFont="1" applyBorder="1" applyAlignment="1">
      <alignment horizontal="center"/>
    </xf>
    <xf numFmtId="0" fontId="3"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28575</xdr:rowOff>
    </xdr:from>
    <xdr:to>
      <xdr:col>7</xdr:col>
      <xdr:colOff>1228725</xdr:colOff>
      <xdr:row>52</xdr:row>
      <xdr:rowOff>180975</xdr:rowOff>
    </xdr:to>
    <xdr:sp>
      <xdr:nvSpPr>
        <xdr:cNvPr id="1" name="TextBox 1"/>
        <xdr:cNvSpPr txBox="1">
          <a:spLocks noChangeArrowheads="1"/>
        </xdr:cNvSpPr>
      </xdr:nvSpPr>
      <xdr:spPr>
        <a:xfrm>
          <a:off x="19050" y="9753600"/>
          <a:ext cx="68961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year ended 31 December 2005 and the accompanying explanotary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63</xdr:row>
      <xdr:rowOff>9525</xdr:rowOff>
    </xdr:from>
    <xdr:to>
      <xdr:col>5</xdr:col>
      <xdr:colOff>1104900</xdr:colOff>
      <xdr:row>65</xdr:row>
      <xdr:rowOff>152400</xdr:rowOff>
    </xdr:to>
    <xdr:sp>
      <xdr:nvSpPr>
        <xdr:cNvPr id="1" name="TextBox 1"/>
        <xdr:cNvSpPr txBox="1">
          <a:spLocks noChangeArrowheads="1"/>
        </xdr:cNvSpPr>
      </xdr:nvSpPr>
      <xdr:spPr>
        <a:xfrm>
          <a:off x="276225" y="10429875"/>
          <a:ext cx="5467350"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year ended 31 December 2005 and the accompanying explanotary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20</xdr:col>
      <xdr:colOff>28575</xdr:colOff>
      <xdr:row>8</xdr:row>
      <xdr:rowOff>0</xdr:rowOff>
    </xdr:to>
    <xdr:sp>
      <xdr:nvSpPr>
        <xdr:cNvPr id="1" name="Line 1"/>
        <xdr:cNvSpPr>
          <a:spLocks/>
        </xdr:cNvSpPr>
      </xdr:nvSpPr>
      <xdr:spPr>
        <a:xfrm flipH="1">
          <a:off x="2876550" y="1695450"/>
          <a:ext cx="9791700"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15</xdr:col>
      <xdr:colOff>895350</xdr:colOff>
      <xdr:row>9</xdr:row>
      <xdr:rowOff>0</xdr:rowOff>
    </xdr:to>
    <xdr:sp>
      <xdr:nvSpPr>
        <xdr:cNvPr id="2" name="Line 2"/>
        <xdr:cNvSpPr>
          <a:spLocks/>
        </xdr:cNvSpPr>
      </xdr:nvSpPr>
      <xdr:spPr>
        <a:xfrm flipH="1">
          <a:off x="2876550" y="1924050"/>
          <a:ext cx="755332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895350</xdr:colOff>
      <xdr:row>9</xdr:row>
      <xdr:rowOff>0</xdr:rowOff>
    </xdr:from>
    <xdr:to>
      <xdr:col>19</xdr:col>
      <xdr:colOff>0</xdr:colOff>
      <xdr:row>9</xdr:row>
      <xdr:rowOff>0</xdr:rowOff>
    </xdr:to>
    <xdr:sp>
      <xdr:nvSpPr>
        <xdr:cNvPr id="3" name="Line 3"/>
        <xdr:cNvSpPr>
          <a:spLocks/>
        </xdr:cNvSpPr>
      </xdr:nvSpPr>
      <xdr:spPr>
        <a:xfrm>
          <a:off x="10429875" y="1924050"/>
          <a:ext cx="124777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55</xdr:row>
      <xdr:rowOff>190500</xdr:rowOff>
    </xdr:from>
    <xdr:to>
      <xdr:col>24</xdr:col>
      <xdr:colOff>19050</xdr:colOff>
      <xdr:row>57</xdr:row>
      <xdr:rowOff>209550</xdr:rowOff>
    </xdr:to>
    <xdr:sp>
      <xdr:nvSpPr>
        <xdr:cNvPr id="4" name="TextBox 4"/>
        <xdr:cNvSpPr txBox="1">
          <a:spLocks noChangeArrowheads="1"/>
        </xdr:cNvSpPr>
      </xdr:nvSpPr>
      <xdr:spPr>
        <a:xfrm>
          <a:off x="19050" y="11153775"/>
          <a:ext cx="14497050" cy="476250"/>
        </a:xfrm>
        <a:prstGeom prst="rect">
          <a:avLst/>
        </a:prstGeom>
        <a:solidFill>
          <a:srgbClr val="FFFFFF"/>
        </a:solidFill>
        <a:ln w="9525" cmpd="sng">
          <a:noFill/>
        </a:ln>
      </xdr:spPr>
      <xdr:txBody>
        <a:bodyPr vertOverflow="clip" wrap="square"/>
        <a:p>
          <a:pPr algn="just">
            <a:defRPr/>
          </a:pPr>
          <a:r>
            <a:rPr lang="en-US" cap="none" sz="1400" b="0" i="0" u="none" baseline="0">
              <a:latin typeface="Arial"/>
              <a:ea typeface="Arial"/>
              <a:cs typeface="Arial"/>
            </a:rPr>
            <a:t>(The Condensed Consolidated Income Statement should be read in conjunction with the Audited Financial Statements for the year ended 31 December 2005 and the accompanying explanotary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142875</xdr:rowOff>
    </xdr:from>
    <xdr:to>
      <xdr:col>6</xdr:col>
      <xdr:colOff>981075</xdr:colOff>
      <xdr:row>51</xdr:row>
      <xdr:rowOff>133350</xdr:rowOff>
    </xdr:to>
    <xdr:sp>
      <xdr:nvSpPr>
        <xdr:cNvPr id="1" name="TextBox 1"/>
        <xdr:cNvSpPr txBox="1">
          <a:spLocks noChangeArrowheads="1"/>
        </xdr:cNvSpPr>
      </xdr:nvSpPr>
      <xdr:spPr>
        <a:xfrm>
          <a:off x="28575" y="9344025"/>
          <a:ext cx="665797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year ended 31 December 2005 and the accompanying explanotary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5:K65"/>
  <sheetViews>
    <sheetView tabSelected="1" workbookViewId="0" topLeftCell="A10">
      <selection activeCell="A25" sqref="A25"/>
    </sheetView>
  </sheetViews>
  <sheetFormatPr defaultColWidth="9.140625" defaultRowHeight="12.75"/>
  <cols>
    <col min="1" max="1" width="30.7109375" style="0" customWidth="1"/>
    <col min="2" max="2" width="14.8515625" style="1" customWidth="1"/>
    <col min="3" max="3" width="1.421875" style="1" customWidth="1"/>
    <col min="4" max="4" width="16.7109375" style="1" customWidth="1"/>
    <col min="5" max="5" width="1.421875" style="1" customWidth="1"/>
    <col min="6" max="6" width="18.7109375" style="1" customWidth="1"/>
    <col min="7" max="7" width="1.421875" style="1" customWidth="1"/>
    <col min="8" max="8" width="18.57421875" style="1" customWidth="1"/>
    <col min="11" max="11" width="9.28125" style="0" bestFit="1" customWidth="1"/>
  </cols>
  <sheetData>
    <row r="5" ht="12.75">
      <c r="A5" s="1"/>
    </row>
    <row r="6" ht="12.75">
      <c r="A6" s="1"/>
    </row>
    <row r="7" ht="12.75">
      <c r="A7" s="1"/>
    </row>
    <row r="8" ht="12.75">
      <c r="A8" s="1"/>
    </row>
    <row r="9" ht="12.75">
      <c r="A9" s="1"/>
    </row>
    <row r="10" spans="1:8" ht="15.75">
      <c r="A10" s="5"/>
      <c r="B10" s="6"/>
      <c r="C10" s="6"/>
      <c r="D10" s="6"/>
      <c r="E10" s="6"/>
      <c r="F10" s="6"/>
      <c r="G10" s="6"/>
      <c r="H10" s="6"/>
    </row>
    <row r="11" spans="1:8" ht="18">
      <c r="A11" s="81" t="s">
        <v>88</v>
      </c>
      <c r="B11" s="81"/>
      <c r="C11" s="81"/>
      <c r="D11" s="81"/>
      <c r="E11" s="81"/>
      <c r="F11" s="81"/>
      <c r="G11" s="81"/>
      <c r="H11" s="81"/>
    </row>
    <row r="12" spans="2:8" ht="18">
      <c r="B12" s="23"/>
      <c r="C12" s="23"/>
      <c r="D12" s="23" t="s">
        <v>102</v>
      </c>
      <c r="E12" s="23"/>
      <c r="F12" s="23"/>
      <c r="G12" s="23"/>
      <c r="H12" s="23"/>
    </row>
    <row r="13" spans="1:8" ht="18">
      <c r="A13" s="23"/>
      <c r="B13" s="23"/>
      <c r="C13" s="23"/>
      <c r="D13" s="23"/>
      <c r="E13" s="23"/>
      <c r="F13" s="23"/>
      <c r="G13" s="23"/>
      <c r="H13" s="23"/>
    </row>
    <row r="14" spans="1:8" ht="15">
      <c r="A14" s="2"/>
      <c r="B14" s="3"/>
      <c r="C14" s="3"/>
      <c r="D14" s="3"/>
      <c r="E14" s="3"/>
      <c r="F14" s="3"/>
      <c r="G14" s="3"/>
      <c r="H14" s="3"/>
    </row>
    <row r="15" spans="1:8" ht="15.75">
      <c r="A15" s="2"/>
      <c r="B15" s="41" t="s">
        <v>57</v>
      </c>
      <c r="C15" s="42"/>
      <c r="D15" s="41" t="s">
        <v>54</v>
      </c>
      <c r="E15" s="42"/>
      <c r="F15" s="41" t="s">
        <v>57</v>
      </c>
      <c r="G15" s="42"/>
      <c r="H15" s="41" t="s">
        <v>54</v>
      </c>
    </row>
    <row r="16" spans="1:8" ht="15.75">
      <c r="A16" s="2"/>
      <c r="B16" s="42" t="s">
        <v>1</v>
      </c>
      <c r="C16" s="42"/>
      <c r="D16" s="42" t="s">
        <v>1</v>
      </c>
      <c r="E16" s="42"/>
      <c r="F16" s="42" t="s">
        <v>104</v>
      </c>
      <c r="G16" s="42"/>
      <c r="H16" s="42" t="s">
        <v>104</v>
      </c>
    </row>
    <row r="17" spans="1:8" ht="15.75">
      <c r="A17" s="2"/>
      <c r="B17" s="42" t="s">
        <v>26</v>
      </c>
      <c r="C17" s="42"/>
      <c r="D17" s="42" t="s">
        <v>26</v>
      </c>
      <c r="E17" s="42"/>
      <c r="F17" s="42" t="s">
        <v>42</v>
      </c>
      <c r="G17" s="42"/>
      <c r="H17" s="42" t="s">
        <v>42</v>
      </c>
    </row>
    <row r="18" spans="1:8" ht="15.75">
      <c r="A18" s="2"/>
      <c r="B18" s="42" t="s">
        <v>103</v>
      </c>
      <c r="C18" s="41"/>
      <c r="D18" s="42" t="s">
        <v>103</v>
      </c>
      <c r="E18" s="41"/>
      <c r="F18" s="41" t="str">
        <f>B18</f>
        <v>30 June</v>
      </c>
      <c r="G18" s="41"/>
      <c r="H18" s="41" t="str">
        <f>D18</f>
        <v>30 June</v>
      </c>
    </row>
    <row r="19" spans="1:8" ht="15.75">
      <c r="A19" s="2"/>
      <c r="B19" s="42" t="s">
        <v>2</v>
      </c>
      <c r="C19" s="42"/>
      <c r="D19" s="42" t="s">
        <v>2</v>
      </c>
      <c r="E19" s="42"/>
      <c r="F19" s="42" t="s">
        <v>2</v>
      </c>
      <c r="G19" s="42"/>
      <c r="H19" s="42" t="s">
        <v>2</v>
      </c>
    </row>
    <row r="20" spans="1:8" ht="15.75">
      <c r="A20" s="2"/>
      <c r="B20" s="3"/>
      <c r="C20" s="3"/>
      <c r="D20" s="6"/>
      <c r="E20" s="3"/>
      <c r="F20" s="3"/>
      <c r="G20" s="3"/>
      <c r="H20" s="6"/>
    </row>
    <row r="21" spans="1:8" ht="15.75">
      <c r="A21" s="2"/>
      <c r="B21" s="3"/>
      <c r="C21" s="3"/>
      <c r="D21" s="6"/>
      <c r="E21" s="3"/>
      <c r="F21" s="3"/>
      <c r="G21" s="3"/>
      <c r="H21" s="6"/>
    </row>
    <row r="22" spans="1:10" ht="15">
      <c r="A22" s="2" t="s">
        <v>0</v>
      </c>
      <c r="B22" s="3">
        <f>+F22-195007</f>
        <v>212451</v>
      </c>
      <c r="C22" s="3"/>
      <c r="D22" s="3">
        <v>201551</v>
      </c>
      <c r="E22" s="3"/>
      <c r="F22" s="3">
        <v>407458</v>
      </c>
      <c r="G22" s="3"/>
      <c r="H22" s="3">
        <v>398280</v>
      </c>
      <c r="J22" s="45"/>
    </row>
    <row r="23" spans="1:8" ht="15">
      <c r="A23" s="2"/>
      <c r="B23" s="3"/>
      <c r="C23" s="3"/>
      <c r="D23" s="3"/>
      <c r="E23" s="3"/>
      <c r="F23" s="3"/>
      <c r="G23" s="3"/>
      <c r="H23" s="3"/>
    </row>
    <row r="24" spans="1:11" ht="15">
      <c r="A24" s="2" t="s">
        <v>122</v>
      </c>
      <c r="B24" s="3">
        <f>-142078-35382</f>
        <v>-177460</v>
      </c>
      <c r="C24" s="3"/>
      <c r="D24" s="3">
        <f>-171475</f>
        <v>-171475</v>
      </c>
      <c r="E24" s="3"/>
      <c r="F24" s="3">
        <f>-342430</f>
        <v>-342430</v>
      </c>
      <c r="G24" s="3"/>
      <c r="H24" s="3">
        <f>-348483</f>
        <v>-348483</v>
      </c>
      <c r="J24" s="45"/>
      <c r="K24" s="43"/>
    </row>
    <row r="25" spans="1:11" ht="15">
      <c r="A25" s="2"/>
      <c r="B25" s="3"/>
      <c r="C25" s="3"/>
      <c r="D25" s="3"/>
      <c r="E25" s="3"/>
      <c r="F25" s="3"/>
      <c r="G25" s="3"/>
      <c r="H25" s="3"/>
      <c r="K25" s="43"/>
    </row>
    <row r="26" spans="1:10" ht="15">
      <c r="A26" s="2" t="s">
        <v>3</v>
      </c>
      <c r="B26" s="3">
        <f>+F26-6326</f>
        <v>6934</v>
      </c>
      <c r="C26" s="10"/>
      <c r="D26" s="10">
        <v>8727</v>
      </c>
      <c r="E26" s="10"/>
      <c r="F26" s="10">
        <v>13260</v>
      </c>
      <c r="G26" s="10"/>
      <c r="H26" s="10">
        <v>15525</v>
      </c>
      <c r="J26" s="45"/>
    </row>
    <row r="27" spans="1:10" ht="15">
      <c r="A27" s="2"/>
      <c r="B27" s="4"/>
      <c r="C27" s="3"/>
      <c r="D27" s="4"/>
      <c r="E27" s="3"/>
      <c r="F27" s="4"/>
      <c r="G27" s="3"/>
      <c r="H27" s="4"/>
      <c r="J27" s="45"/>
    </row>
    <row r="28" spans="1:10" ht="15">
      <c r="A28" s="2" t="s">
        <v>101</v>
      </c>
      <c r="B28" s="3">
        <f>SUM(B22:B26)</f>
        <v>41925</v>
      </c>
      <c r="C28" s="3"/>
      <c r="D28" s="3">
        <f>SUM(D22:D26)</f>
        <v>38803</v>
      </c>
      <c r="E28" s="3"/>
      <c r="F28" s="3">
        <f>SUM(F22:F26)</f>
        <v>78288</v>
      </c>
      <c r="G28" s="3"/>
      <c r="H28" s="3">
        <f>SUM(H22:H26)</f>
        <v>65322</v>
      </c>
      <c r="J28" s="45"/>
    </row>
    <row r="29" spans="1:8" ht="15">
      <c r="A29" s="2"/>
      <c r="B29" s="3"/>
      <c r="C29" s="3"/>
      <c r="D29" s="3"/>
      <c r="E29" s="3"/>
      <c r="F29" s="3"/>
      <c r="G29" s="3"/>
      <c r="H29" s="3"/>
    </row>
    <row r="30" spans="1:10" ht="15">
      <c r="A30" s="2" t="s">
        <v>84</v>
      </c>
      <c r="B30" s="3"/>
      <c r="C30" s="3"/>
      <c r="D30" s="3"/>
      <c r="E30" s="3"/>
      <c r="F30" s="3"/>
      <c r="G30" s="3"/>
      <c r="H30" s="3"/>
      <c r="J30" s="45"/>
    </row>
    <row r="31" spans="1:8" ht="15">
      <c r="A31" s="2" t="s">
        <v>4</v>
      </c>
      <c r="B31" s="3">
        <v>66</v>
      </c>
      <c r="C31" s="3"/>
      <c r="D31" s="3">
        <v>-6</v>
      </c>
      <c r="E31" s="3"/>
      <c r="F31" s="3">
        <v>309</v>
      </c>
      <c r="G31" s="3"/>
      <c r="H31" s="3">
        <v>22</v>
      </c>
    </row>
    <row r="32" spans="1:8" ht="15">
      <c r="A32" s="2"/>
      <c r="B32" s="4"/>
      <c r="C32" s="3"/>
      <c r="D32" s="4"/>
      <c r="E32" s="3"/>
      <c r="F32" s="4"/>
      <c r="G32" s="3"/>
      <c r="H32" s="4"/>
    </row>
    <row r="33" spans="1:8" ht="15">
      <c r="A33" s="2" t="s">
        <v>95</v>
      </c>
      <c r="B33" s="3">
        <f>SUM(B28:B31)</f>
        <v>41991</v>
      </c>
      <c r="C33" s="3"/>
      <c r="D33" s="3">
        <f>SUM(D28:D31)</f>
        <v>38797</v>
      </c>
      <c r="E33" s="3"/>
      <c r="F33" s="3">
        <f>SUM(F28:F31)</f>
        <v>78597</v>
      </c>
      <c r="G33" s="3"/>
      <c r="H33" s="3">
        <f>SUM(H28:H31)</f>
        <v>65344</v>
      </c>
    </row>
    <row r="34" spans="1:8" ht="15">
      <c r="A34" s="2"/>
      <c r="B34" s="3"/>
      <c r="C34" s="3"/>
      <c r="D34" s="3"/>
      <c r="E34" s="3"/>
      <c r="F34" s="3"/>
      <c r="G34" s="3"/>
      <c r="H34" s="3"/>
    </row>
    <row r="35" spans="1:8" ht="15">
      <c r="A35" s="2" t="s">
        <v>6</v>
      </c>
      <c r="B35" s="3">
        <f>+F35+11283</f>
        <v>-13048</v>
      </c>
      <c r="C35" s="3"/>
      <c r="D35" s="3">
        <v>-12647</v>
      </c>
      <c r="E35" s="3"/>
      <c r="F35" s="3">
        <v>-24331</v>
      </c>
      <c r="G35" s="3"/>
      <c r="H35" s="3">
        <v>-21541</v>
      </c>
    </row>
    <row r="36" spans="1:8" ht="15">
      <c r="A36" s="2"/>
      <c r="B36" s="4"/>
      <c r="C36" s="3"/>
      <c r="D36" s="4"/>
      <c r="E36" s="3"/>
      <c r="F36" s="4"/>
      <c r="G36" s="3"/>
      <c r="H36" s="4"/>
    </row>
    <row r="37" spans="1:10" ht="15.75" thickBot="1">
      <c r="A37" s="2" t="s">
        <v>44</v>
      </c>
      <c r="B37" s="21">
        <f>B33+B35</f>
        <v>28943</v>
      </c>
      <c r="C37" s="3"/>
      <c r="D37" s="21">
        <f>D33+D35</f>
        <v>26150</v>
      </c>
      <c r="E37" s="3"/>
      <c r="F37" s="21">
        <f>F33+F35</f>
        <v>54266</v>
      </c>
      <c r="G37" s="3"/>
      <c r="H37" s="21">
        <f>H33+H35</f>
        <v>43803</v>
      </c>
      <c r="J37" s="43"/>
    </row>
    <row r="38" spans="1:8" ht="15.75" thickTop="1">
      <c r="A38" s="2"/>
      <c r="B38" s="3"/>
      <c r="C38" s="3"/>
      <c r="D38" s="3"/>
      <c r="E38" s="3"/>
      <c r="F38" s="3"/>
      <c r="G38" s="3"/>
      <c r="H38" s="3"/>
    </row>
    <row r="39" spans="1:8" ht="15">
      <c r="A39" s="2" t="s">
        <v>61</v>
      </c>
      <c r="B39" s="3"/>
      <c r="C39" s="3"/>
      <c r="D39" s="3"/>
      <c r="E39" s="3"/>
      <c r="F39" s="3"/>
      <c r="G39" s="3"/>
      <c r="H39" s="3"/>
    </row>
    <row r="40" spans="1:8" ht="15">
      <c r="A40" s="2" t="s">
        <v>92</v>
      </c>
      <c r="B40" s="3">
        <f>+B42-B41</f>
        <v>28937</v>
      </c>
      <c r="C40" s="3"/>
      <c r="D40" s="3">
        <f>+D42-D41</f>
        <v>26139</v>
      </c>
      <c r="E40" s="3"/>
      <c r="F40" s="3">
        <f>+F42-F41</f>
        <v>54269</v>
      </c>
      <c r="G40" s="3"/>
      <c r="H40" s="3">
        <f>+H42-H41</f>
        <v>43792</v>
      </c>
    </row>
    <row r="41" spans="1:8" ht="15">
      <c r="A41" s="2" t="s">
        <v>93</v>
      </c>
      <c r="B41" s="3">
        <v>6</v>
      </c>
      <c r="C41" s="3"/>
      <c r="D41" s="3">
        <v>11</v>
      </c>
      <c r="E41" s="3"/>
      <c r="F41" s="3">
        <v>-3</v>
      </c>
      <c r="G41" s="3"/>
      <c r="H41" s="3">
        <v>11</v>
      </c>
    </row>
    <row r="42" spans="1:8" ht="15.75" thickBot="1">
      <c r="A42" s="2"/>
      <c r="B42" s="21">
        <f>+B37</f>
        <v>28943</v>
      </c>
      <c r="C42" s="3"/>
      <c r="D42" s="21">
        <f>+D37</f>
        <v>26150</v>
      </c>
      <c r="E42" s="3"/>
      <c r="F42" s="21">
        <f>+F37</f>
        <v>54266</v>
      </c>
      <c r="G42" s="3"/>
      <c r="H42" s="21">
        <f>+H37</f>
        <v>43803</v>
      </c>
    </row>
    <row r="43" spans="1:8" ht="15.75" thickTop="1">
      <c r="A43" s="2"/>
      <c r="B43" s="3"/>
      <c r="C43" s="3"/>
      <c r="D43" s="3"/>
      <c r="E43" s="3"/>
      <c r="F43" s="3"/>
      <c r="G43" s="3"/>
      <c r="H43" s="3"/>
    </row>
    <row r="44" spans="1:8" ht="15">
      <c r="A44" s="2"/>
      <c r="B44" s="3"/>
      <c r="C44" s="3"/>
      <c r="D44" s="3"/>
      <c r="E44" s="3"/>
      <c r="F44" s="3"/>
      <c r="G44" s="3"/>
      <c r="H44" s="3"/>
    </row>
    <row r="45" spans="1:8" ht="15">
      <c r="A45" s="2" t="s">
        <v>7</v>
      </c>
      <c r="B45" s="3"/>
      <c r="C45" s="3"/>
      <c r="D45" s="3"/>
      <c r="E45" s="3"/>
      <c r="F45" s="3"/>
      <c r="G45" s="3"/>
      <c r="H45" s="3"/>
    </row>
    <row r="46" spans="1:8" ht="15.75" thickBot="1">
      <c r="A46" s="2" t="s">
        <v>8</v>
      </c>
      <c r="B46" s="19">
        <f>+B42/BSHEET!D39*100</f>
        <v>6.154772005707565</v>
      </c>
      <c r="C46" s="2"/>
      <c r="D46" s="19">
        <v>5.6</v>
      </c>
      <c r="E46" s="2"/>
      <c r="F46" s="39">
        <f>+F42/BSHEET!D39*100</f>
        <v>11.539745626290529</v>
      </c>
      <c r="G46" s="2"/>
      <c r="H46" s="39">
        <v>9.3</v>
      </c>
    </row>
    <row r="47" spans="1:8" ht="15.75" thickTop="1">
      <c r="A47" s="2"/>
      <c r="B47" s="51"/>
      <c r="C47" s="51"/>
      <c r="D47" s="51"/>
      <c r="E47" s="51"/>
      <c r="F47" s="51"/>
      <c r="G47" s="51"/>
      <c r="H47" s="51"/>
    </row>
    <row r="48" spans="1:8" ht="15">
      <c r="A48" s="2" t="s">
        <v>9</v>
      </c>
      <c r="B48" s="2"/>
      <c r="C48" s="2"/>
      <c r="D48" s="2"/>
      <c r="E48" s="2"/>
      <c r="F48" s="2"/>
      <c r="G48" s="2"/>
      <c r="H48" s="2"/>
    </row>
    <row r="49" spans="1:8" ht="15.75" thickBot="1">
      <c r="A49" s="2" t="s">
        <v>8</v>
      </c>
      <c r="B49" s="19">
        <f>+B46</f>
        <v>6.154772005707565</v>
      </c>
      <c r="C49" s="2"/>
      <c r="D49" s="19">
        <v>5.6</v>
      </c>
      <c r="E49" s="2"/>
      <c r="F49" s="39">
        <f>+F46</f>
        <v>11.539745626290529</v>
      </c>
      <c r="G49" s="2"/>
      <c r="H49" s="39">
        <f>+H46</f>
        <v>9.3</v>
      </c>
    </row>
    <row r="50" spans="1:8" ht="15.75" thickTop="1">
      <c r="A50" s="2"/>
      <c r="B50" s="2"/>
      <c r="C50" s="2"/>
      <c r="D50" s="2"/>
      <c r="E50" s="2"/>
      <c r="F50" s="2"/>
      <c r="G50" s="2"/>
      <c r="H50" s="2"/>
    </row>
    <row r="51" spans="1:8" ht="15">
      <c r="A51" s="2"/>
      <c r="B51" s="2"/>
      <c r="C51" s="2"/>
      <c r="D51" s="2"/>
      <c r="E51" s="2"/>
      <c r="F51" s="46"/>
      <c r="G51" s="2"/>
      <c r="H51" s="2"/>
    </row>
    <row r="52" spans="1:8" ht="15">
      <c r="A52" s="8" t="s">
        <v>91</v>
      </c>
      <c r="B52" s="3"/>
      <c r="C52" s="3"/>
      <c r="D52" s="3"/>
      <c r="E52" s="3"/>
      <c r="F52" s="3"/>
      <c r="G52" s="3"/>
      <c r="H52" s="3"/>
    </row>
    <row r="53" spans="1:8" ht="15">
      <c r="A53" s="2"/>
      <c r="B53" s="3"/>
      <c r="C53" s="3"/>
      <c r="D53" s="3"/>
      <c r="E53" s="3"/>
      <c r="F53" s="3"/>
      <c r="G53" s="3"/>
      <c r="H53" s="3"/>
    </row>
    <row r="65" ht="12.75">
      <c r="D65" s="20"/>
    </row>
  </sheetData>
  <mergeCells count="1">
    <mergeCell ref="A11:H11"/>
  </mergeCells>
  <printOptions/>
  <pageMargins left="0.75" right="0.75" top="1" bottom="0.75" header="0.5" footer="0.5"/>
  <pageSetup fitToHeight="1" fitToWidth="1" horizontalDpi="300" verticalDpi="300" orientation="portrait" paperSize="9" scale="84" r:id="rId2"/>
  <headerFooter alignWithMargins="0">
    <oddHeader>&amp;C&amp;"Arial Narrow,Bold"&amp;14NCB HOLDINGS BHD
&amp;"Arial Narrow,Regular"&amp;10Company No. 475221-K
(Incorporated in Malaysia)</oddHeader>
    <oddFooter>&amp;C&amp;13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I65"/>
  <sheetViews>
    <sheetView view="pageBreakPreview" zoomScale="60" workbookViewId="0" topLeftCell="A29">
      <selection activeCell="B58" sqref="B58"/>
    </sheetView>
  </sheetViews>
  <sheetFormatPr defaultColWidth="9.140625" defaultRowHeight="12.75"/>
  <cols>
    <col min="1" max="1" width="3.8515625" style="2" customWidth="1"/>
    <col min="2" max="2" width="42.28125" style="2" customWidth="1"/>
    <col min="3" max="3" width="3.00390625" style="3" customWidth="1"/>
    <col min="4" max="4" width="17.421875" style="3" customWidth="1"/>
    <col min="5" max="5" width="3.00390625" style="3" customWidth="1"/>
    <col min="6" max="6" width="16.7109375" style="2" customWidth="1"/>
    <col min="7" max="7" width="1.7109375" style="2" customWidth="1"/>
    <col min="8" max="8" width="7.8515625" style="0" customWidth="1"/>
    <col min="9" max="9" width="12.8515625" style="35" customWidth="1"/>
    <col min="10" max="16384" width="4.8515625" style="2" customWidth="1"/>
  </cols>
  <sheetData>
    <row r="1" spans="2:6" ht="18">
      <c r="B1" s="81"/>
      <c r="C1" s="81"/>
      <c r="D1" s="81"/>
      <c r="E1" s="81"/>
      <c r="F1" s="81"/>
    </row>
    <row r="2" spans="2:6" ht="18">
      <c r="B2" s="23"/>
      <c r="C2" s="23"/>
      <c r="D2" s="23"/>
      <c r="E2" s="23"/>
      <c r="F2" s="23"/>
    </row>
    <row r="3" spans="2:5" ht="15.75">
      <c r="B3" s="5"/>
      <c r="C3" s="6"/>
      <c r="D3" s="6"/>
      <c r="E3" s="6"/>
    </row>
    <row r="4" spans="2:6" ht="15.75" customHeight="1">
      <c r="B4" s="81" t="s">
        <v>87</v>
      </c>
      <c r="C4" s="81"/>
      <c r="D4" s="81"/>
      <c r="E4" s="81"/>
      <c r="F4" s="81"/>
    </row>
    <row r="5" spans="2:6" ht="15.75" customHeight="1">
      <c r="B5" s="81" t="s">
        <v>105</v>
      </c>
      <c r="C5" s="81"/>
      <c r="D5" s="81"/>
      <c r="E5" s="81"/>
      <c r="F5" s="81"/>
    </row>
    <row r="6" spans="2:5" ht="15.75">
      <c r="B6" s="5"/>
      <c r="C6" s="6"/>
      <c r="D6" s="6"/>
      <c r="E6" s="6"/>
    </row>
    <row r="7" spans="2:6" ht="15.75">
      <c r="B7" s="5"/>
      <c r="C7" s="5"/>
      <c r="D7" s="6" t="s">
        <v>10</v>
      </c>
      <c r="E7" s="6"/>
      <c r="F7" s="6" t="s">
        <v>10</v>
      </c>
    </row>
    <row r="8" spans="2:6" ht="15.75">
      <c r="B8" s="5"/>
      <c r="C8" s="5"/>
      <c r="D8" s="7" t="s">
        <v>106</v>
      </c>
      <c r="E8" s="7"/>
      <c r="F8" s="7" t="s">
        <v>58</v>
      </c>
    </row>
    <row r="9" spans="2:6" ht="15.75">
      <c r="B9" s="5"/>
      <c r="C9" s="5"/>
      <c r="D9" s="6" t="s">
        <v>2</v>
      </c>
      <c r="E9" s="6"/>
      <c r="F9" s="6" t="s">
        <v>2</v>
      </c>
    </row>
    <row r="10" spans="3:6" ht="15.75">
      <c r="C10" s="2"/>
      <c r="D10" s="63"/>
      <c r="E10" s="63"/>
      <c r="F10" s="44" t="s">
        <v>86</v>
      </c>
    </row>
    <row r="11" spans="3:6" ht="8.25" customHeight="1">
      <c r="C11" s="2"/>
      <c r="D11" s="63"/>
      <c r="E11" s="63"/>
      <c r="F11" s="44"/>
    </row>
    <row r="12" spans="2:6" ht="15.75">
      <c r="B12" s="5" t="s">
        <v>62</v>
      </c>
      <c r="C12" s="5"/>
      <c r="D12" s="63"/>
      <c r="E12" s="63"/>
      <c r="F12" s="63"/>
    </row>
    <row r="13" spans="3:6" ht="4.5" customHeight="1">
      <c r="C13" s="2"/>
      <c r="D13" s="63"/>
      <c r="E13" s="63"/>
      <c r="F13" s="63"/>
    </row>
    <row r="14" spans="2:9" ht="15">
      <c r="B14" s="2" t="s">
        <v>27</v>
      </c>
      <c r="C14" s="2"/>
      <c r="D14" s="63">
        <v>989566</v>
      </c>
      <c r="E14" s="63"/>
      <c r="F14" s="63">
        <f>996148-14659</f>
        <v>981489</v>
      </c>
      <c r="I14" s="36"/>
    </row>
    <row r="15" spans="2:9" ht="15">
      <c r="B15" s="2" t="s">
        <v>85</v>
      </c>
      <c r="C15" s="2"/>
      <c r="D15" s="63">
        <v>4942</v>
      </c>
      <c r="E15" s="63"/>
      <c r="F15" s="63">
        <v>5008</v>
      </c>
      <c r="I15" s="36"/>
    </row>
    <row r="16" spans="2:9" ht="15">
      <c r="B16" s="2" t="s">
        <v>11</v>
      </c>
      <c r="C16" s="2"/>
      <c r="D16" s="63">
        <v>133848</v>
      </c>
      <c r="E16" s="63"/>
      <c r="F16" s="63">
        <v>145301</v>
      </c>
      <c r="I16" s="36"/>
    </row>
    <row r="17" spans="2:9" ht="15">
      <c r="B17" s="2" t="s">
        <v>12</v>
      </c>
      <c r="C17" s="2"/>
      <c r="D17" s="63">
        <v>1472</v>
      </c>
      <c r="E17" s="63"/>
      <c r="F17" s="63">
        <v>1162</v>
      </c>
      <c r="I17" s="36"/>
    </row>
    <row r="18" spans="2:9" ht="15">
      <c r="B18" s="2" t="s">
        <v>13</v>
      </c>
      <c r="C18" s="2"/>
      <c r="D18" s="63">
        <v>1432</v>
      </c>
      <c r="E18" s="63"/>
      <c r="F18" s="63">
        <v>1432</v>
      </c>
      <c r="I18" s="36"/>
    </row>
    <row r="19" spans="2:9" ht="15">
      <c r="B19" s="2" t="s">
        <v>52</v>
      </c>
      <c r="C19" s="2"/>
      <c r="D19" s="63">
        <v>7212</v>
      </c>
      <c r="E19" s="63"/>
      <c r="F19" s="63">
        <v>7212</v>
      </c>
      <c r="I19" s="36"/>
    </row>
    <row r="20" spans="2:9" ht="15">
      <c r="B20" s="2" t="s">
        <v>14</v>
      </c>
      <c r="C20" s="2"/>
      <c r="D20" s="63">
        <v>1850</v>
      </c>
      <c r="E20" s="63"/>
      <c r="F20" s="63">
        <v>1136</v>
      </c>
      <c r="I20" s="36"/>
    </row>
    <row r="21" spans="2:9" ht="15">
      <c r="B21" s="2" t="s">
        <v>94</v>
      </c>
      <c r="C21" s="2"/>
      <c r="D21" s="63">
        <v>1286</v>
      </c>
      <c r="E21" s="63"/>
      <c r="F21" s="63">
        <v>1286</v>
      </c>
      <c r="I21" s="36"/>
    </row>
    <row r="22" spans="3:9" ht="15">
      <c r="C22" s="2"/>
      <c r="D22" s="64">
        <f>SUM(D14:D21)</f>
        <v>1141608</v>
      </c>
      <c r="E22" s="65"/>
      <c r="F22" s="64">
        <f>SUM(F14:F21)</f>
        <v>1144026</v>
      </c>
      <c r="I22" s="36"/>
    </row>
    <row r="23" spans="3:9" ht="4.5" customHeight="1">
      <c r="C23" s="2"/>
      <c r="D23" s="66"/>
      <c r="E23" s="65"/>
      <c r="F23" s="66"/>
      <c r="I23" s="36"/>
    </row>
    <row r="24" spans="2:9" ht="15.75">
      <c r="B24" s="5" t="s">
        <v>15</v>
      </c>
      <c r="C24" s="5"/>
      <c r="D24" s="65"/>
      <c r="E24" s="65"/>
      <c r="F24" s="65"/>
      <c r="I24" s="36"/>
    </row>
    <row r="25" spans="3:9" ht="3" customHeight="1">
      <c r="C25" s="2"/>
      <c r="D25" s="65"/>
      <c r="E25" s="65"/>
      <c r="F25" s="65"/>
      <c r="I25" s="36"/>
    </row>
    <row r="26" spans="2:9" ht="15">
      <c r="B26" s="2" t="s">
        <v>71</v>
      </c>
      <c r="C26" s="2"/>
      <c r="D26" s="67">
        <v>6075</v>
      </c>
      <c r="E26" s="63"/>
      <c r="F26" s="67">
        <v>5828</v>
      </c>
      <c r="I26" s="36"/>
    </row>
    <row r="27" spans="2:9" ht="15">
      <c r="B27" s="2" t="s">
        <v>72</v>
      </c>
      <c r="C27" s="2"/>
      <c r="D27" s="68">
        <f>128634+31333+2</f>
        <v>159969</v>
      </c>
      <c r="E27" s="63"/>
      <c r="F27" s="68">
        <f>133952+13816+349</f>
        <v>148117</v>
      </c>
      <c r="I27" s="36"/>
    </row>
    <row r="28" spans="2:9" ht="15">
      <c r="B28" s="2" t="s">
        <v>96</v>
      </c>
      <c r="C28" s="2"/>
      <c r="D28" s="68">
        <v>576902</v>
      </c>
      <c r="E28" s="63"/>
      <c r="F28" s="68">
        <v>556488</v>
      </c>
      <c r="I28" s="36"/>
    </row>
    <row r="29" spans="3:9" ht="3" customHeight="1">
      <c r="C29" s="2"/>
      <c r="D29" s="69"/>
      <c r="E29" s="63"/>
      <c r="F29" s="69"/>
      <c r="I29" s="36"/>
    </row>
    <row r="30" spans="3:9" ht="15">
      <c r="C30" s="2"/>
      <c r="D30" s="70">
        <f>SUM(D26:D29)</f>
        <v>742946</v>
      </c>
      <c r="E30" s="71"/>
      <c r="F30" s="70">
        <f>SUM(F26:F29)</f>
        <v>710433</v>
      </c>
      <c r="I30" s="36"/>
    </row>
    <row r="31" spans="3:9" ht="3" customHeight="1">
      <c r="C31" s="2"/>
      <c r="D31" s="65"/>
      <c r="E31" s="65"/>
      <c r="F31" s="65"/>
      <c r="I31" s="36"/>
    </row>
    <row r="32" spans="2:9" ht="16.5" thickBot="1">
      <c r="B32" s="5" t="s">
        <v>67</v>
      </c>
      <c r="C32" s="2"/>
      <c r="D32" s="72">
        <f>+D22+D30</f>
        <v>1884554</v>
      </c>
      <c r="E32" s="65"/>
      <c r="F32" s="72">
        <f>+F22+F30</f>
        <v>1854459</v>
      </c>
      <c r="I32" s="36"/>
    </row>
    <row r="33" spans="3:9" ht="15.75" thickTop="1">
      <c r="C33" s="2"/>
      <c r="D33" s="65"/>
      <c r="E33" s="65"/>
      <c r="F33" s="65"/>
      <c r="I33" s="36"/>
    </row>
    <row r="34" spans="2:9" s="5" customFormat="1" ht="15.75">
      <c r="B34" s="5" t="s">
        <v>68</v>
      </c>
      <c r="D34" s="44"/>
      <c r="E34" s="44"/>
      <c r="F34" s="44"/>
      <c r="H34"/>
      <c r="I34" s="36"/>
    </row>
    <row r="35" spans="4:9" s="5" customFormat="1" ht="3.75" customHeight="1">
      <c r="D35" s="44"/>
      <c r="E35" s="44"/>
      <c r="F35" s="44"/>
      <c r="H35"/>
      <c r="I35" s="36"/>
    </row>
    <row r="36" spans="2:9" ht="15.75">
      <c r="B36" s="5" t="s">
        <v>99</v>
      </c>
      <c r="C36" s="2"/>
      <c r="D36" s="63"/>
      <c r="E36" s="63"/>
      <c r="F36" s="63"/>
      <c r="I36" s="36"/>
    </row>
    <row r="37" spans="2:9" ht="15.75">
      <c r="B37" s="5" t="s">
        <v>100</v>
      </c>
      <c r="C37" s="2"/>
      <c r="D37" s="63"/>
      <c r="E37" s="63"/>
      <c r="F37" s="63"/>
      <c r="I37" s="36"/>
    </row>
    <row r="38" spans="2:9" ht="5.25" customHeight="1">
      <c r="B38" s="5"/>
      <c r="C38" s="2"/>
      <c r="D38" s="63"/>
      <c r="E38" s="63"/>
      <c r="F38" s="63"/>
      <c r="I38" s="36"/>
    </row>
    <row r="39" spans="2:9" ht="15">
      <c r="B39" s="2" t="s">
        <v>17</v>
      </c>
      <c r="C39" s="2"/>
      <c r="D39" s="63">
        <v>470253</v>
      </c>
      <c r="E39" s="63"/>
      <c r="F39" s="63">
        <v>470253</v>
      </c>
      <c r="I39" s="36"/>
    </row>
    <row r="40" spans="2:9" ht="15">
      <c r="B40" s="2" t="s">
        <v>18</v>
      </c>
      <c r="C40" s="2"/>
      <c r="D40" s="73">
        <f>'EQUITY CHANGE'!T33-BSHEET!D39</f>
        <v>1151772</v>
      </c>
      <c r="E40" s="63"/>
      <c r="F40" s="73">
        <f>+'EQUITY CHANGE'!T24-BSHEET!F39</f>
        <v>1131361</v>
      </c>
      <c r="I40" s="36"/>
    </row>
    <row r="41" spans="3:9" ht="15">
      <c r="C41" s="2"/>
      <c r="D41" s="63">
        <f>SUM(D39:D40)</f>
        <v>1622025</v>
      </c>
      <c r="E41" s="63"/>
      <c r="F41" s="63">
        <f>SUM(F39:F40)</f>
        <v>1601614</v>
      </c>
      <c r="I41" s="36"/>
    </row>
    <row r="42" spans="2:9" ht="15.75">
      <c r="B42" s="5" t="s">
        <v>93</v>
      </c>
      <c r="C42" s="2"/>
      <c r="D42" s="73">
        <v>2366</v>
      </c>
      <c r="E42" s="74"/>
      <c r="F42" s="73">
        <v>2369</v>
      </c>
      <c r="I42" s="36"/>
    </row>
    <row r="43" spans="3:9" ht="6" customHeight="1">
      <c r="C43" s="2"/>
      <c r="D43" s="74"/>
      <c r="E43" s="74"/>
      <c r="F43" s="74"/>
      <c r="I43" s="36"/>
    </row>
    <row r="44" spans="2:9" ht="15.75">
      <c r="B44" s="5" t="s">
        <v>74</v>
      </c>
      <c r="C44" s="2"/>
      <c r="D44" s="73">
        <f>SUM(D41:D43)</f>
        <v>1624391</v>
      </c>
      <c r="E44" s="63"/>
      <c r="F44" s="73">
        <f>SUM(F41:F43)</f>
        <v>1603983</v>
      </c>
      <c r="I44" s="36"/>
    </row>
    <row r="45" spans="2:9" ht="6.75" customHeight="1">
      <c r="B45" s="5"/>
      <c r="C45" s="2"/>
      <c r="D45" s="74"/>
      <c r="E45" s="63"/>
      <c r="F45" s="74"/>
      <c r="I45" s="36"/>
    </row>
    <row r="46" spans="2:9" ht="15.75">
      <c r="B46" s="5" t="s">
        <v>69</v>
      </c>
      <c r="C46" s="2"/>
      <c r="D46" s="63"/>
      <c r="E46" s="63"/>
      <c r="F46" s="63"/>
      <c r="I46" s="36"/>
    </row>
    <row r="47" spans="3:9" ht="3" customHeight="1">
      <c r="C47" s="2"/>
      <c r="D47" s="63"/>
      <c r="E47" s="63"/>
      <c r="F47" s="63"/>
      <c r="I47" s="36"/>
    </row>
    <row r="48" spans="2:9" ht="15">
      <c r="B48" s="2" t="s">
        <v>70</v>
      </c>
      <c r="C48" s="2"/>
      <c r="D48" s="73">
        <v>99632</v>
      </c>
      <c r="E48" s="63"/>
      <c r="F48" s="73">
        <v>99632</v>
      </c>
      <c r="I48" s="36"/>
    </row>
    <row r="49" spans="3:9" ht="10.5" customHeight="1">
      <c r="C49" s="2"/>
      <c r="D49" s="63"/>
      <c r="E49" s="63"/>
      <c r="F49" s="63"/>
      <c r="I49" s="36"/>
    </row>
    <row r="50" spans="2:9" ht="15.75">
      <c r="B50" s="5" t="s">
        <v>16</v>
      </c>
      <c r="C50" s="5"/>
      <c r="D50" s="63"/>
      <c r="E50" s="63"/>
      <c r="F50" s="63"/>
      <c r="I50" s="36"/>
    </row>
    <row r="51" spans="3:9" ht="4.5" customHeight="1">
      <c r="C51" s="2"/>
      <c r="D51" s="63"/>
      <c r="E51" s="63"/>
      <c r="F51" s="63"/>
      <c r="I51" s="36"/>
    </row>
    <row r="52" spans="2:9" ht="15">
      <c r="B52" s="2" t="s">
        <v>73</v>
      </c>
      <c r="C52" s="2"/>
      <c r="D52" s="67">
        <f>16741+131176</f>
        <v>147917</v>
      </c>
      <c r="E52" s="63"/>
      <c r="F52" s="67">
        <f>27442+114855</f>
        <v>142297</v>
      </c>
      <c r="I52" s="36"/>
    </row>
    <row r="53" spans="2:9" ht="15">
      <c r="B53" s="2" t="s">
        <v>6</v>
      </c>
      <c r="C53" s="2"/>
      <c r="D53" s="69">
        <v>12614</v>
      </c>
      <c r="E53" s="63"/>
      <c r="F53" s="69">
        <v>8547</v>
      </c>
      <c r="I53" s="36"/>
    </row>
    <row r="54" spans="3:9" ht="15">
      <c r="C54" s="2"/>
      <c r="D54" s="75">
        <f>SUM(D52:D53)</f>
        <v>160531</v>
      </c>
      <c r="E54" s="74"/>
      <c r="F54" s="75">
        <f>SUM(F52:F53)</f>
        <v>150844</v>
      </c>
      <c r="I54" s="36"/>
    </row>
    <row r="55" spans="3:9" ht="9" customHeight="1">
      <c r="C55" s="2"/>
      <c r="D55" s="74"/>
      <c r="E55" s="63"/>
      <c r="F55" s="74"/>
      <c r="I55" s="36"/>
    </row>
    <row r="56" spans="2:9" ht="15.75">
      <c r="B56" s="5" t="s">
        <v>81</v>
      </c>
      <c r="C56" s="2"/>
      <c r="D56" s="73">
        <f>+D48+D54</f>
        <v>260163</v>
      </c>
      <c r="E56" s="63"/>
      <c r="F56" s="73">
        <f>+F48+F54</f>
        <v>250476</v>
      </c>
      <c r="I56" s="36"/>
    </row>
    <row r="57" spans="3:9" ht="7.5" customHeight="1">
      <c r="C57" s="2"/>
      <c r="D57" s="74"/>
      <c r="E57" s="63"/>
      <c r="F57" s="74"/>
      <c r="I57" s="36"/>
    </row>
    <row r="58" spans="2:9" ht="16.5" thickBot="1">
      <c r="B58" s="5" t="s">
        <v>75</v>
      </c>
      <c r="C58" s="2"/>
      <c r="D58" s="76">
        <f>SUM(D44,D56)</f>
        <v>1884554</v>
      </c>
      <c r="E58" s="63"/>
      <c r="F58" s="76">
        <f>SUM(F44,F56)</f>
        <v>1854459</v>
      </c>
      <c r="I58" s="36"/>
    </row>
    <row r="59" spans="4:6" ht="15.75" thickTop="1">
      <c r="D59" s="77">
        <f>+D32-D58</f>
        <v>0</v>
      </c>
      <c r="E59" s="63"/>
      <c r="F59" s="77">
        <f>+F32-F58</f>
        <v>0</v>
      </c>
    </row>
    <row r="60" spans="4:6" ht="7.5" customHeight="1">
      <c r="D60" s="77"/>
      <c r="E60" s="63"/>
      <c r="F60" s="77"/>
    </row>
    <row r="61" spans="2:6" ht="15.75" thickBot="1">
      <c r="B61" s="2" t="s">
        <v>98</v>
      </c>
      <c r="D61" s="78">
        <f>+D44/D39</f>
        <v>3.4542916259970697</v>
      </c>
      <c r="E61" s="63"/>
      <c r="F61" s="78">
        <f>+F44/F39</f>
        <v>3.410893710406951</v>
      </c>
    </row>
    <row r="62" spans="4:6" ht="15.75" thickTop="1">
      <c r="D62" s="77"/>
      <c r="E62" s="63"/>
      <c r="F62" s="77"/>
    </row>
    <row r="63" ht="15">
      <c r="B63" s="8"/>
    </row>
    <row r="64" ht="15">
      <c r="B64" s="8"/>
    </row>
    <row r="65" ht="15">
      <c r="B65" s="8"/>
    </row>
  </sheetData>
  <mergeCells count="3">
    <mergeCell ref="B1:F1"/>
    <mergeCell ref="B4:F4"/>
    <mergeCell ref="B5:F5"/>
  </mergeCells>
  <printOptions/>
  <pageMargins left="0.75" right="0.75" top="0.75" bottom="0.75" header="0.5" footer="0.5"/>
  <pageSetup fitToHeight="1" fitToWidth="1" horizontalDpi="300" verticalDpi="300" orientation="portrait" paperSize="9" scale="85" r:id="rId2"/>
  <headerFooter alignWithMargins="0">
    <oddHeader>&amp;C&amp;"Arial Narrow,Bold"&amp;14NCB HOLDINGS BHD&amp;"Arial,Regular"&amp;10
&amp;"Arial Narrow,Regular"Company No. 4765221-K
(Incorporated in Malaysia)</oddHeader>
    <oddFooter>&amp;C&amp;13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Z59"/>
  <sheetViews>
    <sheetView view="pageBreakPreview" zoomScale="60" zoomScaleNormal="75" workbookViewId="0" topLeftCell="A15">
      <selection activeCell="F17" sqref="F17"/>
    </sheetView>
  </sheetViews>
  <sheetFormatPr defaultColWidth="9.140625" defaultRowHeight="12.75"/>
  <cols>
    <col min="1" max="1" width="34.8515625" style="13" customWidth="1"/>
    <col min="2" max="2" width="8.28125" style="28" customWidth="1"/>
    <col min="3" max="3" width="0.85546875" style="28" customWidth="1"/>
    <col min="4" max="4" width="12.421875" style="28" customWidth="1"/>
    <col min="5" max="5" width="0.85546875" style="28" customWidth="1"/>
    <col min="6" max="6" width="13.57421875" style="28" customWidth="1"/>
    <col min="7" max="7" width="0.85546875" style="28" customWidth="1"/>
    <col min="8" max="8" width="14.421875" style="28" customWidth="1"/>
    <col min="9" max="9" width="0.71875" style="28" customWidth="1"/>
    <col min="10" max="10" width="17.00390625" style="28" customWidth="1"/>
    <col min="11" max="11" width="0.71875" style="28" customWidth="1"/>
    <col min="12" max="12" width="18.28125" style="28" bestFit="1" customWidth="1"/>
    <col min="13" max="13" width="0.71875" style="28" customWidth="1"/>
    <col min="14" max="14" width="18.7109375" style="28" customWidth="1"/>
    <col min="15" max="15" width="0.71875" style="28" customWidth="1"/>
    <col min="16" max="16" width="13.421875" style="28" customWidth="1"/>
    <col min="17" max="17" width="0.71875" style="28" customWidth="1"/>
    <col min="18" max="18" width="17.00390625" style="28" customWidth="1"/>
    <col min="19" max="19" width="0.9921875" style="13" customWidth="1"/>
    <col min="20" max="20" width="14.421875" style="13" customWidth="1"/>
    <col min="21" max="21" width="0.5625" style="13" customWidth="1"/>
    <col min="22" max="22" width="12.28125" style="13" customWidth="1"/>
    <col min="23" max="23" width="0.5625" style="13" customWidth="1"/>
    <col min="24" max="24" width="14.421875" style="13" customWidth="1"/>
    <col min="25" max="25" width="4.8515625" style="13" customWidth="1"/>
    <col min="26" max="26" width="15.8515625" style="13" customWidth="1"/>
    <col min="27" max="16384" width="4.8515625" style="13" customWidth="1"/>
  </cols>
  <sheetData>
    <row r="4" spans="1:18" ht="18">
      <c r="A4" s="24"/>
      <c r="B4" s="25"/>
      <c r="C4" s="25"/>
      <c r="D4" s="25"/>
      <c r="E4" s="25"/>
      <c r="F4" s="25"/>
      <c r="G4" s="25"/>
      <c r="H4" s="25"/>
      <c r="I4" s="25"/>
      <c r="J4" s="25"/>
      <c r="K4" s="25"/>
      <c r="L4" s="25"/>
      <c r="M4" s="25"/>
      <c r="N4" s="25"/>
      <c r="O4" s="25"/>
      <c r="P4" s="25"/>
      <c r="Q4" s="25"/>
      <c r="R4" s="25"/>
    </row>
    <row r="5" spans="1:24" ht="18">
      <c r="A5" s="81" t="s">
        <v>89</v>
      </c>
      <c r="B5" s="81"/>
      <c r="C5" s="81"/>
      <c r="D5" s="81"/>
      <c r="E5" s="81"/>
      <c r="F5" s="81"/>
      <c r="G5" s="81"/>
      <c r="H5" s="81"/>
      <c r="I5" s="81"/>
      <c r="J5" s="81"/>
      <c r="K5" s="81"/>
      <c r="L5" s="81"/>
      <c r="M5" s="81"/>
      <c r="N5" s="81"/>
      <c r="O5" s="81"/>
      <c r="P5" s="81"/>
      <c r="Q5" s="81"/>
      <c r="R5" s="81"/>
      <c r="S5" s="81"/>
      <c r="T5" s="81"/>
      <c r="U5" s="81"/>
      <c r="V5" s="81"/>
      <c r="W5" s="81"/>
      <c r="X5" s="81"/>
    </row>
    <row r="6" spans="1:24" ht="18">
      <c r="A6" s="81" t="s">
        <v>107</v>
      </c>
      <c r="B6" s="81"/>
      <c r="C6" s="81"/>
      <c r="D6" s="81"/>
      <c r="E6" s="81"/>
      <c r="F6" s="81"/>
      <c r="G6" s="81"/>
      <c r="H6" s="81"/>
      <c r="I6" s="81"/>
      <c r="J6" s="81"/>
      <c r="K6" s="81"/>
      <c r="L6" s="81"/>
      <c r="M6" s="81"/>
      <c r="N6" s="81"/>
      <c r="O6" s="81"/>
      <c r="P6" s="81"/>
      <c r="Q6" s="81"/>
      <c r="R6" s="81"/>
      <c r="S6" s="81"/>
      <c r="T6" s="81"/>
      <c r="U6" s="81"/>
      <c r="V6" s="81"/>
      <c r="W6" s="81"/>
      <c r="X6" s="81"/>
    </row>
    <row r="7" spans="1:22" ht="18">
      <c r="A7" s="23"/>
      <c r="B7" s="23"/>
      <c r="C7" s="23"/>
      <c r="D7" s="23"/>
      <c r="E7" s="23"/>
      <c r="F7" s="23"/>
      <c r="G7" s="23"/>
      <c r="H7" s="23"/>
      <c r="I7" s="23"/>
      <c r="J7" s="23"/>
      <c r="K7" s="23"/>
      <c r="L7" s="23"/>
      <c r="M7" s="23"/>
      <c r="N7" s="23"/>
      <c r="O7" s="23"/>
      <c r="P7" s="23"/>
      <c r="Q7" s="23"/>
      <c r="R7" s="23"/>
      <c r="U7" s="23"/>
      <c r="V7" s="23"/>
    </row>
    <row r="8" spans="1:24" ht="18">
      <c r="A8" s="23"/>
      <c r="B8" s="23"/>
      <c r="C8" s="23"/>
      <c r="D8" s="83" t="s">
        <v>76</v>
      </c>
      <c r="E8" s="83"/>
      <c r="F8" s="83"/>
      <c r="G8" s="83"/>
      <c r="H8" s="83"/>
      <c r="I8" s="83"/>
      <c r="J8" s="83"/>
      <c r="K8" s="83"/>
      <c r="L8" s="83"/>
      <c r="M8" s="83"/>
      <c r="N8" s="83"/>
      <c r="O8" s="83"/>
      <c r="P8" s="83"/>
      <c r="Q8" s="83"/>
      <c r="R8" s="83"/>
      <c r="S8" s="49"/>
      <c r="T8" s="49"/>
      <c r="U8" s="23"/>
      <c r="V8" s="38" t="s">
        <v>64</v>
      </c>
      <c r="X8" s="38" t="s">
        <v>19</v>
      </c>
    </row>
    <row r="9" spans="1:24" ht="18">
      <c r="A9" s="24"/>
      <c r="B9" s="24"/>
      <c r="C9" s="24"/>
      <c r="D9" s="82" t="s">
        <v>77</v>
      </c>
      <c r="E9" s="82"/>
      <c r="F9" s="82"/>
      <c r="G9" s="82"/>
      <c r="H9" s="82"/>
      <c r="I9" s="82"/>
      <c r="J9" s="82"/>
      <c r="K9" s="82"/>
      <c r="L9" s="82"/>
      <c r="M9" s="82"/>
      <c r="N9" s="82"/>
      <c r="O9" s="82"/>
      <c r="P9" s="82"/>
      <c r="Q9" s="27"/>
      <c r="R9" s="26" t="s">
        <v>25</v>
      </c>
      <c r="S9" s="49"/>
      <c r="T9" s="49"/>
      <c r="U9" s="25"/>
      <c r="V9" s="26" t="s">
        <v>65</v>
      </c>
      <c r="W9" s="49"/>
      <c r="X9" s="50" t="s">
        <v>66</v>
      </c>
    </row>
    <row r="10" spans="1:22" ht="10.5" customHeight="1">
      <c r="A10" s="24"/>
      <c r="B10" s="24"/>
      <c r="C10" s="24"/>
      <c r="D10" s="26"/>
      <c r="E10" s="26"/>
      <c r="F10" s="26"/>
      <c r="G10" s="26"/>
      <c r="H10" s="26"/>
      <c r="I10" s="26"/>
      <c r="J10" s="26"/>
      <c r="K10" s="26"/>
      <c r="L10" s="26"/>
      <c r="M10" s="26"/>
      <c r="N10" s="26"/>
      <c r="O10" s="26"/>
      <c r="P10" s="26"/>
      <c r="Q10" s="25"/>
      <c r="R10" s="27"/>
      <c r="U10" s="25"/>
      <c r="V10" s="25"/>
    </row>
    <row r="11" spans="1:22" ht="18">
      <c r="A11" s="24"/>
      <c r="B11" s="24"/>
      <c r="C11" s="24"/>
      <c r="D11" s="38" t="s">
        <v>22</v>
      </c>
      <c r="E11" s="38"/>
      <c r="F11" s="38" t="s">
        <v>22</v>
      </c>
      <c r="G11" s="38"/>
      <c r="H11" s="38" t="s">
        <v>20</v>
      </c>
      <c r="I11" s="38"/>
      <c r="J11" s="38" t="s">
        <v>45</v>
      </c>
      <c r="K11" s="38"/>
      <c r="L11" s="38" t="s">
        <v>46</v>
      </c>
      <c r="M11" s="38"/>
      <c r="N11" s="38" t="s">
        <v>47</v>
      </c>
      <c r="O11" s="38"/>
      <c r="P11" s="38" t="s">
        <v>48</v>
      </c>
      <c r="Q11" s="38"/>
      <c r="R11" s="38" t="s">
        <v>23</v>
      </c>
      <c r="U11" s="25"/>
      <c r="V11" s="38"/>
    </row>
    <row r="12" spans="1:24" ht="18">
      <c r="A12" s="24"/>
      <c r="B12" s="23" t="s">
        <v>80</v>
      </c>
      <c r="C12" s="24"/>
      <c r="D12" s="38" t="s">
        <v>20</v>
      </c>
      <c r="E12" s="38"/>
      <c r="F12" s="38" t="s">
        <v>63</v>
      </c>
      <c r="G12" s="38"/>
      <c r="H12" s="38" t="s">
        <v>21</v>
      </c>
      <c r="I12" s="38"/>
      <c r="J12" s="38" t="s">
        <v>21</v>
      </c>
      <c r="K12" s="38"/>
      <c r="L12" s="38" t="s">
        <v>21</v>
      </c>
      <c r="M12" s="38"/>
      <c r="N12" s="38" t="s">
        <v>21</v>
      </c>
      <c r="O12" s="38"/>
      <c r="P12" s="38" t="s">
        <v>21</v>
      </c>
      <c r="Q12" s="38"/>
      <c r="R12" s="38" t="s">
        <v>24</v>
      </c>
      <c r="T12" s="38" t="s">
        <v>19</v>
      </c>
      <c r="U12" s="25"/>
      <c r="V12" s="38"/>
      <c r="X12" s="25"/>
    </row>
    <row r="13" spans="1:24" ht="18">
      <c r="A13" s="24"/>
      <c r="B13" s="24"/>
      <c r="C13" s="24"/>
      <c r="D13" s="38" t="s">
        <v>2</v>
      </c>
      <c r="E13" s="38"/>
      <c r="F13" s="38" t="s">
        <v>2</v>
      </c>
      <c r="G13" s="38"/>
      <c r="H13" s="38" t="s">
        <v>2</v>
      </c>
      <c r="I13" s="38"/>
      <c r="J13" s="38" t="s">
        <v>2</v>
      </c>
      <c r="K13" s="38"/>
      <c r="L13" s="38" t="s">
        <v>2</v>
      </c>
      <c r="M13" s="38"/>
      <c r="N13" s="38" t="s">
        <v>2</v>
      </c>
      <c r="O13" s="38"/>
      <c r="P13" s="38" t="s">
        <v>2</v>
      </c>
      <c r="Q13" s="25"/>
      <c r="R13" s="38" t="s">
        <v>2</v>
      </c>
      <c r="T13" s="38" t="s">
        <v>2</v>
      </c>
      <c r="U13" s="25"/>
      <c r="V13" s="38" t="s">
        <v>2</v>
      </c>
      <c r="X13" s="25" t="s">
        <v>2</v>
      </c>
    </row>
    <row r="14" spans="1:24" ht="18">
      <c r="A14" s="13" t="s">
        <v>112</v>
      </c>
      <c r="B14" s="13"/>
      <c r="C14" s="13"/>
      <c r="U14" s="28"/>
      <c r="V14" s="28"/>
      <c r="X14" s="28"/>
    </row>
    <row r="15" spans="1:24" ht="18">
      <c r="A15" s="29" t="s">
        <v>117</v>
      </c>
      <c r="B15" s="29"/>
      <c r="C15" s="29"/>
      <c r="U15" s="28"/>
      <c r="V15" s="28"/>
      <c r="X15" s="28"/>
    </row>
    <row r="16" spans="1:24" ht="18">
      <c r="A16" s="29"/>
      <c r="B16" s="29"/>
      <c r="C16" s="29"/>
      <c r="U16" s="28"/>
      <c r="V16" s="28"/>
      <c r="X16" s="28"/>
    </row>
    <row r="17" spans="1:24" ht="18">
      <c r="A17" s="13" t="s">
        <v>59</v>
      </c>
      <c r="B17" s="13"/>
      <c r="C17" s="13"/>
      <c r="U17" s="28"/>
      <c r="V17" s="28"/>
      <c r="X17" s="28"/>
    </row>
    <row r="18" spans="1:24" ht="18.75" customHeight="1">
      <c r="A18" s="13" t="s">
        <v>78</v>
      </c>
      <c r="B18" s="13"/>
      <c r="C18" s="13"/>
      <c r="D18" s="28">
        <v>470253</v>
      </c>
      <c r="E18" s="31"/>
      <c r="F18" s="28">
        <v>305</v>
      </c>
      <c r="H18" s="28">
        <v>35259</v>
      </c>
      <c r="J18" s="28">
        <v>98436</v>
      </c>
      <c r="L18" s="28">
        <v>337</v>
      </c>
      <c r="N18" s="28">
        <v>1760</v>
      </c>
      <c r="P18" s="28">
        <v>66004</v>
      </c>
      <c r="R18" s="28">
        <v>929260</v>
      </c>
      <c r="T18" s="48">
        <f>SUM(D18:R18)</f>
        <v>1601614</v>
      </c>
      <c r="U18" s="28"/>
      <c r="V18" s="28">
        <v>2369</v>
      </c>
      <c r="X18" s="28">
        <f>SUM(T18:V18)</f>
        <v>1603983</v>
      </c>
    </row>
    <row r="19" spans="1:24" ht="18">
      <c r="A19" s="13" t="s">
        <v>79</v>
      </c>
      <c r="B19" s="47" t="s">
        <v>97</v>
      </c>
      <c r="C19" s="13"/>
      <c r="E19" s="31"/>
      <c r="N19" s="28">
        <v>-1760</v>
      </c>
      <c r="R19" s="28">
        <v>1760</v>
      </c>
      <c r="T19" s="48">
        <f>SUM(D19:R19)</f>
        <v>0</v>
      </c>
      <c r="U19" s="28"/>
      <c r="V19" s="28"/>
      <c r="X19" s="28">
        <f>SUM(T19:V19)</f>
        <v>0</v>
      </c>
    </row>
    <row r="20" spans="1:24" ht="18">
      <c r="A20" s="13" t="s">
        <v>123</v>
      </c>
      <c r="B20" s="47" t="s">
        <v>97</v>
      </c>
      <c r="C20" s="13"/>
      <c r="E20" s="31"/>
      <c r="K20" s="31"/>
      <c r="R20" s="28">
        <v>14659</v>
      </c>
      <c r="T20" s="48">
        <f>SUM(D20:R20)</f>
        <v>14659</v>
      </c>
      <c r="U20" s="28"/>
      <c r="V20" s="28"/>
      <c r="X20" s="28">
        <f>SUM(T20:V20)</f>
        <v>14659</v>
      </c>
    </row>
    <row r="21" spans="1:24" ht="36">
      <c r="A21" s="80" t="s">
        <v>124</v>
      </c>
      <c r="B21" s="47" t="s">
        <v>97</v>
      </c>
      <c r="C21" s="13"/>
      <c r="E21" s="31"/>
      <c r="G21" s="31"/>
      <c r="I21" s="31"/>
      <c r="K21" s="31"/>
      <c r="M21" s="31"/>
      <c r="O21" s="31"/>
      <c r="Q21" s="31"/>
      <c r="R21" s="28">
        <v>-14659</v>
      </c>
      <c r="S21" s="49"/>
      <c r="T21" s="48">
        <f>SUM(D21:R21)</f>
        <v>-14659</v>
      </c>
      <c r="U21" s="31"/>
      <c r="V21" s="28"/>
      <c r="W21" s="49"/>
      <c r="X21" s="28">
        <f>SUM(T21:V21)</f>
        <v>-14659</v>
      </c>
    </row>
    <row r="22" spans="2:24" ht="5.25" customHeight="1">
      <c r="B22" s="47"/>
      <c r="C22" s="13"/>
      <c r="D22" s="30"/>
      <c r="E22" s="31"/>
      <c r="F22" s="30"/>
      <c r="G22" s="31"/>
      <c r="H22" s="30"/>
      <c r="I22" s="31"/>
      <c r="J22" s="30"/>
      <c r="K22" s="31"/>
      <c r="L22" s="30"/>
      <c r="M22" s="31"/>
      <c r="N22" s="30"/>
      <c r="O22" s="31"/>
      <c r="P22" s="30"/>
      <c r="Q22" s="31"/>
      <c r="R22" s="30"/>
      <c r="S22" s="49"/>
      <c r="T22" s="79"/>
      <c r="U22" s="31"/>
      <c r="V22" s="30"/>
      <c r="W22" s="49"/>
      <c r="X22" s="30"/>
    </row>
    <row r="23" spans="1:24" ht="15.75" customHeight="1">
      <c r="A23" s="52" t="s">
        <v>59</v>
      </c>
      <c r="B23" s="52"/>
      <c r="C23" s="52"/>
      <c r="D23" s="57"/>
      <c r="E23" s="57"/>
      <c r="F23" s="57"/>
      <c r="G23" s="57"/>
      <c r="H23" s="57"/>
      <c r="I23" s="57"/>
      <c r="J23" s="57"/>
      <c r="K23" s="57"/>
      <c r="L23" s="57"/>
      <c r="M23" s="57"/>
      <c r="N23" s="57"/>
      <c r="O23" s="57"/>
      <c r="P23" s="57"/>
      <c r="Q23" s="57"/>
      <c r="R23" s="57"/>
      <c r="S23" s="57"/>
      <c r="T23" s="57"/>
      <c r="U23" s="57"/>
      <c r="V23" s="57"/>
      <c r="W23" s="57"/>
      <c r="X23" s="57"/>
    </row>
    <row r="24" spans="1:24" ht="18">
      <c r="A24" s="52" t="s">
        <v>86</v>
      </c>
      <c r="B24" s="52"/>
      <c r="C24" s="52"/>
      <c r="D24" s="55">
        <f>SUM(D18:D22)</f>
        <v>470253</v>
      </c>
      <c r="E24" s="59"/>
      <c r="F24" s="55">
        <f>SUM(F18:F22)</f>
        <v>305</v>
      </c>
      <c r="G24" s="59"/>
      <c r="H24" s="55">
        <f>SUM(H18:H22)</f>
        <v>35259</v>
      </c>
      <c r="I24" s="59"/>
      <c r="J24" s="55">
        <f>SUM(J18:J22)</f>
        <v>98436</v>
      </c>
      <c r="K24" s="59"/>
      <c r="L24" s="55">
        <f>SUM(L18:L22)</f>
        <v>337</v>
      </c>
      <c r="M24" s="59"/>
      <c r="N24" s="55">
        <f>SUM(N18:N22)</f>
        <v>0</v>
      </c>
      <c r="O24" s="59"/>
      <c r="P24" s="55">
        <f>SUM(P18:P22)</f>
        <v>66004</v>
      </c>
      <c r="Q24" s="59"/>
      <c r="R24" s="55">
        <f>SUM(R18:R22)</f>
        <v>931020</v>
      </c>
      <c r="S24" s="57"/>
      <c r="T24" s="55">
        <f>SUM(T18:T22)</f>
        <v>1601614</v>
      </c>
      <c r="U24" s="59"/>
      <c r="V24" s="55">
        <f>SUM(V18:V22)</f>
        <v>2369</v>
      </c>
      <c r="W24" s="57"/>
      <c r="X24" s="55">
        <f>SUM(X18:X22)</f>
        <v>1603983</v>
      </c>
    </row>
    <row r="25" spans="1:24" ht="5.25" customHeight="1">
      <c r="A25" s="52"/>
      <c r="B25" s="52"/>
      <c r="C25" s="52"/>
      <c r="D25" s="53"/>
      <c r="E25" s="59"/>
      <c r="F25" s="53"/>
      <c r="G25" s="59"/>
      <c r="H25" s="58"/>
      <c r="I25" s="59"/>
      <c r="J25" s="53"/>
      <c r="K25" s="59"/>
      <c r="L25" s="53"/>
      <c r="M25" s="59"/>
      <c r="N25" s="53"/>
      <c r="O25" s="59"/>
      <c r="P25" s="53"/>
      <c r="Q25" s="59"/>
      <c r="R25" s="58"/>
      <c r="S25" s="57"/>
      <c r="T25" s="52"/>
      <c r="U25" s="59"/>
      <c r="V25" s="53"/>
      <c r="W25" s="57"/>
      <c r="X25" s="53"/>
    </row>
    <row r="26" spans="1:24" ht="10.5" customHeight="1">
      <c r="A26" s="52"/>
      <c r="B26" s="52"/>
      <c r="C26" s="52"/>
      <c r="D26" s="53"/>
      <c r="E26" s="59"/>
      <c r="F26" s="53"/>
      <c r="G26" s="59"/>
      <c r="H26" s="53"/>
      <c r="I26" s="59"/>
      <c r="J26" s="53"/>
      <c r="K26" s="59"/>
      <c r="L26" s="53"/>
      <c r="M26" s="59"/>
      <c r="N26" s="53"/>
      <c r="O26" s="59"/>
      <c r="P26" s="53"/>
      <c r="Q26" s="59"/>
      <c r="R26" s="53"/>
      <c r="S26" s="57"/>
      <c r="T26" s="52"/>
      <c r="U26" s="59"/>
      <c r="V26" s="53"/>
      <c r="W26" s="57"/>
      <c r="X26" s="53"/>
    </row>
    <row r="27" spans="1:24" ht="21" customHeight="1">
      <c r="A27" s="52" t="s">
        <v>56</v>
      </c>
      <c r="B27" s="52"/>
      <c r="C27" s="52"/>
      <c r="D27" s="53">
        <v>0</v>
      </c>
      <c r="E27" s="59"/>
      <c r="F27" s="53"/>
      <c r="G27" s="59"/>
      <c r="H27" s="53"/>
      <c r="I27" s="59"/>
      <c r="J27" s="53"/>
      <c r="K27" s="59"/>
      <c r="L27" s="53"/>
      <c r="M27" s="59"/>
      <c r="N27" s="53"/>
      <c r="O27" s="59"/>
      <c r="P27" s="53"/>
      <c r="Q27" s="59"/>
      <c r="R27" s="53"/>
      <c r="S27" s="57"/>
      <c r="T27" s="54">
        <f>SUM(D27:R27)</f>
        <v>0</v>
      </c>
      <c r="U27" s="59"/>
      <c r="V27" s="53"/>
      <c r="W27" s="57"/>
      <c r="X27" s="53">
        <f>SUM(T27:V27)</f>
        <v>0</v>
      </c>
    </row>
    <row r="28" spans="1:24" ht="20.25" customHeight="1">
      <c r="A28" s="52" t="s">
        <v>60</v>
      </c>
      <c r="B28" s="52"/>
      <c r="C28" s="52"/>
      <c r="D28" s="53"/>
      <c r="E28" s="59"/>
      <c r="F28" s="53">
        <v>0</v>
      </c>
      <c r="G28" s="59"/>
      <c r="H28" s="53"/>
      <c r="I28" s="59"/>
      <c r="J28" s="53"/>
      <c r="K28" s="59"/>
      <c r="L28" s="53"/>
      <c r="M28" s="59"/>
      <c r="N28" s="53"/>
      <c r="O28" s="59"/>
      <c r="P28" s="53"/>
      <c r="Q28" s="59"/>
      <c r="R28" s="53"/>
      <c r="S28" s="57"/>
      <c r="T28" s="54">
        <f>SUM(D28:R28)</f>
        <v>0</v>
      </c>
      <c r="U28" s="59"/>
      <c r="V28" s="53"/>
      <c r="W28" s="57"/>
      <c r="X28" s="53">
        <f>SUM(T28:V28)</f>
        <v>0</v>
      </c>
    </row>
    <row r="29" spans="1:24" ht="18">
      <c r="A29" s="52" t="s">
        <v>49</v>
      </c>
      <c r="B29" s="52"/>
      <c r="C29" s="52"/>
      <c r="D29" s="53"/>
      <c r="E29" s="59"/>
      <c r="F29" s="53"/>
      <c r="G29" s="59"/>
      <c r="H29" s="53"/>
      <c r="I29" s="59"/>
      <c r="J29" s="53"/>
      <c r="K29" s="59"/>
      <c r="L29" s="53"/>
      <c r="M29" s="59"/>
      <c r="N29" s="53"/>
      <c r="O29" s="59"/>
      <c r="P29" s="53"/>
      <c r="Q29" s="59"/>
      <c r="R29" s="53">
        <f>+INCOME!F40</f>
        <v>54269</v>
      </c>
      <c r="S29" s="57"/>
      <c r="T29" s="54">
        <f>SUM(D29:R29)</f>
        <v>54269</v>
      </c>
      <c r="U29" s="59"/>
      <c r="V29" s="53">
        <f>+INCOME!F41</f>
        <v>-3</v>
      </c>
      <c r="W29" s="57"/>
      <c r="X29" s="53">
        <f>SUM(T29:V29)</f>
        <v>54266</v>
      </c>
    </row>
    <row r="30" spans="1:24" ht="18">
      <c r="A30" s="52" t="s">
        <v>108</v>
      </c>
      <c r="B30" s="52"/>
      <c r="C30" s="52"/>
      <c r="D30" s="53"/>
      <c r="E30" s="59"/>
      <c r="F30" s="53"/>
      <c r="G30" s="59"/>
      <c r="H30" s="53"/>
      <c r="I30" s="59"/>
      <c r="J30" s="53"/>
      <c r="K30" s="59"/>
      <c r="L30" s="53"/>
      <c r="M30" s="59"/>
      <c r="N30" s="53"/>
      <c r="O30" s="59"/>
      <c r="P30" s="53"/>
      <c r="Q30" s="59"/>
      <c r="R30" s="53">
        <v>-33858</v>
      </c>
      <c r="S30" s="57"/>
      <c r="T30" s="54">
        <f>+R30</f>
        <v>-33858</v>
      </c>
      <c r="U30" s="59"/>
      <c r="V30" s="53"/>
      <c r="W30" s="57"/>
      <c r="X30" s="53">
        <f>SUM(T30:V30)</f>
        <v>-33858</v>
      </c>
    </row>
    <row r="31" spans="1:24" ht="1.5" customHeight="1">
      <c r="A31" s="52"/>
      <c r="B31" s="52"/>
      <c r="C31" s="52"/>
      <c r="D31" s="55"/>
      <c r="E31" s="59"/>
      <c r="F31" s="55"/>
      <c r="G31" s="59"/>
      <c r="H31" s="55"/>
      <c r="I31" s="59"/>
      <c r="J31" s="55"/>
      <c r="K31" s="59"/>
      <c r="L31" s="55"/>
      <c r="M31" s="59"/>
      <c r="N31" s="55"/>
      <c r="O31" s="59"/>
      <c r="P31" s="55"/>
      <c r="Q31" s="59"/>
      <c r="R31" s="55"/>
      <c r="S31" s="57"/>
      <c r="T31" s="56"/>
      <c r="U31" s="59"/>
      <c r="V31" s="55"/>
      <c r="W31" s="57"/>
      <c r="X31" s="55"/>
    </row>
    <row r="32" spans="1:24" ht="7.5" customHeight="1">
      <c r="A32" s="52"/>
      <c r="B32" s="52"/>
      <c r="C32" s="52"/>
      <c r="D32" s="59"/>
      <c r="E32" s="59"/>
      <c r="F32" s="59"/>
      <c r="G32" s="59"/>
      <c r="H32" s="53"/>
      <c r="I32" s="59"/>
      <c r="J32" s="53"/>
      <c r="K32" s="59"/>
      <c r="L32" s="53"/>
      <c r="M32" s="59"/>
      <c r="N32" s="53"/>
      <c r="O32" s="59"/>
      <c r="P32" s="53"/>
      <c r="Q32" s="59"/>
      <c r="R32" s="53"/>
      <c r="S32" s="57"/>
      <c r="T32" s="53"/>
      <c r="U32" s="59"/>
      <c r="V32" s="53"/>
      <c r="W32" s="57"/>
      <c r="X32" s="53"/>
    </row>
    <row r="33" spans="1:26" ht="18">
      <c r="A33" s="60" t="s">
        <v>118</v>
      </c>
      <c r="B33" s="60"/>
      <c r="C33" s="60"/>
      <c r="D33" s="53">
        <f>SUM(D24:D30)</f>
        <v>470253</v>
      </c>
      <c r="E33" s="59"/>
      <c r="F33" s="53">
        <f>SUM(F24:F30)</f>
        <v>305</v>
      </c>
      <c r="G33" s="59"/>
      <c r="H33" s="53">
        <f>SUM(H24:H30)</f>
        <v>35259</v>
      </c>
      <c r="I33" s="59"/>
      <c r="J33" s="53">
        <f>SUM(J24:J30)</f>
        <v>98436</v>
      </c>
      <c r="K33" s="59"/>
      <c r="L33" s="53">
        <f>SUM(L24:L30)</f>
        <v>337</v>
      </c>
      <c r="M33" s="59"/>
      <c r="N33" s="53">
        <f>SUM(N24:N30)</f>
        <v>0</v>
      </c>
      <c r="O33" s="59">
        <f>SUM(O18:O29)</f>
        <v>0</v>
      </c>
      <c r="P33" s="53">
        <f>SUM(P24:P30)</f>
        <v>66004</v>
      </c>
      <c r="Q33" s="59">
        <f>SUM(Q18:Q29)</f>
        <v>0</v>
      </c>
      <c r="R33" s="53">
        <f>SUM(R24:R30)</f>
        <v>951431</v>
      </c>
      <c r="S33" s="57"/>
      <c r="T33" s="53">
        <f>SUM(T24:T30)</f>
        <v>1622025</v>
      </c>
      <c r="U33" s="59"/>
      <c r="V33" s="53">
        <f>SUM(V24:V30)</f>
        <v>2366</v>
      </c>
      <c r="W33" s="57"/>
      <c r="X33" s="53">
        <f>SUM(X24:X30)</f>
        <v>1624391</v>
      </c>
      <c r="Z33" s="48">
        <f>+X33-BSHEET!D44</f>
        <v>0</v>
      </c>
    </row>
    <row r="34" spans="1:24" ht="6" customHeight="1" thickBot="1">
      <c r="A34" s="52"/>
      <c r="B34" s="52"/>
      <c r="C34" s="52"/>
      <c r="D34" s="61"/>
      <c r="E34" s="59"/>
      <c r="F34" s="61"/>
      <c r="G34" s="59"/>
      <c r="H34" s="61"/>
      <c r="I34" s="59"/>
      <c r="J34" s="61"/>
      <c r="K34" s="59"/>
      <c r="L34" s="61"/>
      <c r="M34" s="59"/>
      <c r="N34" s="61"/>
      <c r="O34" s="59"/>
      <c r="P34" s="61"/>
      <c r="Q34" s="59"/>
      <c r="R34" s="61"/>
      <c r="S34" s="57"/>
      <c r="T34" s="61"/>
      <c r="U34" s="59"/>
      <c r="V34" s="61"/>
      <c r="W34" s="57"/>
      <c r="X34" s="61"/>
    </row>
    <row r="35" spans="1:24" ht="11.25" customHeight="1" thickTop="1">
      <c r="A35" s="52"/>
      <c r="B35" s="52"/>
      <c r="C35" s="52"/>
      <c r="D35" s="53"/>
      <c r="E35" s="59"/>
      <c r="F35" s="53"/>
      <c r="G35" s="59"/>
      <c r="H35" s="53"/>
      <c r="I35" s="59"/>
      <c r="J35" s="53"/>
      <c r="K35" s="59"/>
      <c r="L35" s="53"/>
      <c r="M35" s="59"/>
      <c r="N35" s="53"/>
      <c r="O35" s="59"/>
      <c r="P35" s="53"/>
      <c r="Q35" s="59"/>
      <c r="R35" s="53"/>
      <c r="S35" s="57"/>
      <c r="T35" s="52"/>
      <c r="U35" s="59"/>
      <c r="V35" s="53"/>
      <c r="W35" s="57"/>
      <c r="X35" s="53"/>
    </row>
    <row r="36" spans="1:24" ht="18">
      <c r="A36" s="52" t="s">
        <v>112</v>
      </c>
      <c r="B36" s="52"/>
      <c r="C36" s="52"/>
      <c r="D36" s="53"/>
      <c r="E36" s="59"/>
      <c r="F36" s="53"/>
      <c r="G36" s="59"/>
      <c r="H36" s="53"/>
      <c r="I36" s="59"/>
      <c r="J36" s="53"/>
      <c r="K36" s="59"/>
      <c r="L36" s="53"/>
      <c r="M36" s="59"/>
      <c r="N36" s="53"/>
      <c r="O36" s="59"/>
      <c r="P36" s="53"/>
      <c r="Q36" s="59"/>
      <c r="R36" s="53"/>
      <c r="S36" s="57"/>
      <c r="T36" s="52"/>
      <c r="U36" s="59"/>
      <c r="V36" s="53"/>
      <c r="W36" s="57"/>
      <c r="X36" s="53"/>
    </row>
    <row r="37" spans="1:24" ht="18">
      <c r="A37" s="62" t="s">
        <v>113</v>
      </c>
      <c r="B37" s="62"/>
      <c r="C37" s="62"/>
      <c r="D37" s="53"/>
      <c r="E37" s="59"/>
      <c r="F37" s="53"/>
      <c r="G37" s="59"/>
      <c r="H37" s="53"/>
      <c r="I37" s="59"/>
      <c r="J37" s="53"/>
      <c r="K37" s="59"/>
      <c r="L37" s="53"/>
      <c r="M37" s="59"/>
      <c r="N37" s="53"/>
      <c r="O37" s="59"/>
      <c r="P37" s="53"/>
      <c r="Q37" s="59"/>
      <c r="R37" s="53"/>
      <c r="S37" s="57"/>
      <c r="T37" s="52"/>
      <c r="U37" s="59"/>
      <c r="V37" s="53"/>
      <c r="W37" s="57"/>
      <c r="X37" s="53"/>
    </row>
    <row r="38" spans="1:24" ht="3" customHeight="1">
      <c r="A38" s="62"/>
      <c r="B38" s="62"/>
      <c r="C38" s="62"/>
      <c r="D38" s="53"/>
      <c r="E38" s="59"/>
      <c r="F38" s="53"/>
      <c r="G38" s="59"/>
      <c r="H38" s="53"/>
      <c r="I38" s="59"/>
      <c r="J38" s="53"/>
      <c r="K38" s="59"/>
      <c r="L38" s="53"/>
      <c r="M38" s="59"/>
      <c r="N38" s="53"/>
      <c r="O38" s="59"/>
      <c r="P38" s="53"/>
      <c r="Q38" s="59"/>
      <c r="R38" s="53"/>
      <c r="S38" s="57"/>
      <c r="T38" s="52"/>
      <c r="U38" s="59"/>
      <c r="V38" s="53"/>
      <c r="W38" s="57"/>
      <c r="X38" s="53"/>
    </row>
    <row r="39" spans="1:24" ht="18.75" customHeight="1">
      <c r="A39" s="52" t="s">
        <v>55</v>
      </c>
      <c r="B39" s="52"/>
      <c r="C39" s="52"/>
      <c r="D39" s="53">
        <v>470142</v>
      </c>
      <c r="E39" s="59"/>
      <c r="F39" s="53">
        <v>138</v>
      </c>
      <c r="G39" s="59"/>
      <c r="H39" s="53">
        <v>35259</v>
      </c>
      <c r="I39" s="59"/>
      <c r="J39" s="53">
        <v>94469</v>
      </c>
      <c r="K39" s="59"/>
      <c r="L39" s="53">
        <v>348</v>
      </c>
      <c r="M39" s="59"/>
      <c r="N39" s="53">
        <v>1760</v>
      </c>
      <c r="O39" s="59"/>
      <c r="P39" s="53">
        <v>66004</v>
      </c>
      <c r="Q39" s="59"/>
      <c r="R39" s="53">
        <v>889196</v>
      </c>
      <c r="S39" s="57"/>
      <c r="T39" s="54">
        <f>SUM(D39:R39)</f>
        <v>1557316</v>
      </c>
      <c r="U39" s="59"/>
      <c r="V39" s="53">
        <v>0</v>
      </c>
      <c r="W39" s="57"/>
      <c r="X39" s="53">
        <f>SUM(T39:V39)</f>
        <v>1557316</v>
      </c>
    </row>
    <row r="40" spans="1:24" ht="18">
      <c r="A40" s="13" t="s">
        <v>123</v>
      </c>
      <c r="B40" s="47"/>
      <c r="C40" s="13"/>
      <c r="E40" s="31"/>
      <c r="G40" s="31"/>
      <c r="I40" s="31"/>
      <c r="K40" s="31"/>
      <c r="M40" s="31"/>
      <c r="O40" s="31"/>
      <c r="Q40" s="31"/>
      <c r="R40" s="28">
        <v>11667</v>
      </c>
      <c r="S40" s="49"/>
      <c r="T40" s="48">
        <f>SUM(D40:R40)</f>
        <v>11667</v>
      </c>
      <c r="U40" s="31"/>
      <c r="V40" s="28"/>
      <c r="W40" s="49"/>
      <c r="X40" s="28">
        <f>SUM(T40:V40)</f>
        <v>11667</v>
      </c>
    </row>
    <row r="41" spans="1:24" ht="36">
      <c r="A41" s="80" t="s">
        <v>124</v>
      </c>
      <c r="B41" s="47"/>
      <c r="C41" s="13"/>
      <c r="E41" s="31"/>
      <c r="G41" s="31"/>
      <c r="I41" s="31"/>
      <c r="K41" s="31"/>
      <c r="M41" s="31"/>
      <c r="O41" s="31"/>
      <c r="Q41" s="31"/>
      <c r="R41" s="28">
        <v>-11667</v>
      </c>
      <c r="S41" s="49"/>
      <c r="T41" s="48">
        <f>SUM(D41:R41)</f>
        <v>-11667</v>
      </c>
      <c r="U41" s="31"/>
      <c r="V41" s="28"/>
      <c r="W41" s="49"/>
      <c r="X41" s="28">
        <f>SUM(T41:V41)</f>
        <v>-11667</v>
      </c>
    </row>
    <row r="42" spans="2:24" ht="5.25" customHeight="1">
      <c r="B42" s="47"/>
      <c r="C42" s="13"/>
      <c r="D42" s="30"/>
      <c r="E42" s="31"/>
      <c r="F42" s="30"/>
      <c r="G42" s="31"/>
      <c r="H42" s="30"/>
      <c r="I42" s="31"/>
      <c r="J42" s="30"/>
      <c r="K42" s="31"/>
      <c r="L42" s="30"/>
      <c r="M42" s="31"/>
      <c r="N42" s="30"/>
      <c r="O42" s="31"/>
      <c r="P42" s="30"/>
      <c r="Q42" s="31"/>
      <c r="R42" s="30"/>
      <c r="S42" s="49"/>
      <c r="T42" s="79"/>
      <c r="U42" s="31"/>
      <c r="V42" s="30"/>
      <c r="W42" s="49"/>
      <c r="X42" s="30"/>
    </row>
    <row r="43" spans="1:24" ht="15.75" customHeight="1">
      <c r="A43" s="52" t="s">
        <v>55</v>
      </c>
      <c r="B43" s="52"/>
      <c r="C43" s="52"/>
      <c r="D43" s="57"/>
      <c r="E43" s="57"/>
      <c r="F43" s="57"/>
      <c r="G43" s="57"/>
      <c r="H43" s="57"/>
      <c r="I43" s="57"/>
      <c r="J43" s="57"/>
      <c r="K43" s="57"/>
      <c r="L43" s="57"/>
      <c r="M43" s="57"/>
      <c r="N43" s="57"/>
      <c r="O43" s="57"/>
      <c r="P43" s="57"/>
      <c r="Q43" s="57"/>
      <c r="R43" s="57"/>
      <c r="S43" s="57"/>
      <c r="T43" s="57"/>
      <c r="U43" s="57"/>
      <c r="V43" s="57"/>
      <c r="W43" s="57"/>
      <c r="X43" s="57"/>
    </row>
    <row r="44" spans="1:24" ht="18">
      <c r="A44" s="52" t="s">
        <v>86</v>
      </c>
      <c r="B44" s="52"/>
      <c r="C44" s="52"/>
      <c r="D44" s="55">
        <f>SUM(D37:D42)</f>
        <v>470142</v>
      </c>
      <c r="E44" s="59"/>
      <c r="F44" s="55">
        <f>SUM(F37:F42)</f>
        <v>138</v>
      </c>
      <c r="G44" s="59"/>
      <c r="H44" s="55">
        <f>SUM(H37:H42)</f>
        <v>35259</v>
      </c>
      <c r="I44" s="59"/>
      <c r="J44" s="55">
        <f>SUM(J37:J42)</f>
        <v>94469</v>
      </c>
      <c r="K44" s="59"/>
      <c r="L44" s="55">
        <f>SUM(L37:L42)</f>
        <v>348</v>
      </c>
      <c r="M44" s="59"/>
      <c r="N44" s="55">
        <f>SUM(N37:N42)</f>
        <v>1760</v>
      </c>
      <c r="O44" s="59"/>
      <c r="P44" s="55">
        <f>SUM(P37:P42)</f>
        <v>66004</v>
      </c>
      <c r="Q44" s="59"/>
      <c r="R44" s="55">
        <f>SUM(R37:R42)</f>
        <v>889196</v>
      </c>
      <c r="S44" s="57"/>
      <c r="T44" s="55">
        <f>SUM(T37:T42)</f>
        <v>1557316</v>
      </c>
      <c r="U44" s="59"/>
      <c r="V44" s="55">
        <f>SUM(V37:V42)</f>
        <v>0</v>
      </c>
      <c r="W44" s="57"/>
      <c r="X44" s="55">
        <f>SUM(X37:X42)</f>
        <v>1557316</v>
      </c>
    </row>
    <row r="45" spans="1:24" ht="10.5" customHeight="1">
      <c r="A45" s="52"/>
      <c r="B45" s="52"/>
      <c r="C45" s="52"/>
      <c r="D45" s="59"/>
      <c r="E45" s="59"/>
      <c r="F45" s="59"/>
      <c r="G45" s="59"/>
      <c r="H45" s="59"/>
      <c r="I45" s="59"/>
      <c r="J45" s="59"/>
      <c r="K45" s="59"/>
      <c r="L45" s="59"/>
      <c r="M45" s="59"/>
      <c r="N45" s="59"/>
      <c r="O45" s="59"/>
      <c r="P45" s="59"/>
      <c r="Q45" s="59"/>
      <c r="R45" s="59"/>
      <c r="S45" s="57"/>
      <c r="T45" s="59"/>
      <c r="U45" s="59"/>
      <c r="V45" s="59"/>
      <c r="W45" s="57"/>
      <c r="X45" s="59"/>
    </row>
    <row r="46" spans="1:24" ht="21" customHeight="1">
      <c r="A46" s="13" t="s">
        <v>56</v>
      </c>
      <c r="B46" s="13"/>
      <c r="C46" s="13"/>
      <c r="D46" s="28">
        <v>111</v>
      </c>
      <c r="E46" s="31"/>
      <c r="G46" s="31"/>
      <c r="I46" s="31"/>
      <c r="K46" s="31"/>
      <c r="M46" s="31"/>
      <c r="O46" s="31"/>
      <c r="Q46" s="31"/>
      <c r="S46" s="49"/>
      <c r="T46" s="48">
        <f>SUM(D46:R46)</f>
        <v>111</v>
      </c>
      <c r="U46" s="31"/>
      <c r="V46" s="28"/>
      <c r="W46" s="49"/>
      <c r="X46" s="28">
        <f aca="true" t="shared" si="0" ref="X46:X51">SUM(T46:V46)</f>
        <v>111</v>
      </c>
    </row>
    <row r="47" spans="1:24" ht="20.25" customHeight="1">
      <c r="A47" s="13" t="s">
        <v>60</v>
      </c>
      <c r="B47" s="13"/>
      <c r="C47" s="13"/>
      <c r="E47" s="31"/>
      <c r="F47" s="28">
        <v>167</v>
      </c>
      <c r="G47" s="31"/>
      <c r="I47" s="31"/>
      <c r="K47" s="31"/>
      <c r="M47" s="31"/>
      <c r="O47" s="31"/>
      <c r="Q47" s="31"/>
      <c r="S47" s="49"/>
      <c r="T47" s="48">
        <f>SUM(D47:R47)</f>
        <v>167</v>
      </c>
      <c r="U47" s="31"/>
      <c r="V47" s="28"/>
      <c r="W47" s="49"/>
      <c r="X47" s="28">
        <f t="shared" si="0"/>
        <v>167</v>
      </c>
    </row>
    <row r="48" spans="1:24" ht="18">
      <c r="A48" s="13" t="s">
        <v>49</v>
      </c>
      <c r="B48" s="13"/>
      <c r="C48" s="13"/>
      <c r="E48" s="31"/>
      <c r="G48" s="31"/>
      <c r="I48" s="31"/>
      <c r="K48" s="31"/>
      <c r="M48" s="31"/>
      <c r="O48" s="31"/>
      <c r="Q48" s="31"/>
      <c r="R48" s="28">
        <v>43792</v>
      </c>
      <c r="S48" s="49"/>
      <c r="T48" s="48">
        <f>SUM(D48:R48)</f>
        <v>43792</v>
      </c>
      <c r="U48" s="31"/>
      <c r="V48" s="28"/>
      <c r="W48" s="49"/>
      <c r="X48" s="28">
        <f t="shared" si="0"/>
        <v>43792</v>
      </c>
    </row>
    <row r="49" spans="1:24" ht="18">
      <c r="A49" s="52" t="s">
        <v>109</v>
      </c>
      <c r="B49" s="52"/>
      <c r="C49" s="52"/>
      <c r="D49" s="53"/>
      <c r="E49" s="59"/>
      <c r="F49" s="53"/>
      <c r="G49" s="59"/>
      <c r="H49" s="53"/>
      <c r="I49" s="59"/>
      <c r="J49" s="53"/>
      <c r="K49" s="59"/>
      <c r="L49" s="53"/>
      <c r="M49" s="59"/>
      <c r="N49" s="53"/>
      <c r="O49" s="59"/>
      <c r="P49" s="53"/>
      <c r="Q49" s="59"/>
      <c r="R49" s="53">
        <v>-33858</v>
      </c>
      <c r="S49" s="57"/>
      <c r="T49" s="54">
        <f>+R49</f>
        <v>-33858</v>
      </c>
      <c r="U49" s="59"/>
      <c r="V49" s="53"/>
      <c r="W49" s="57"/>
      <c r="X49" s="53">
        <f t="shared" si="0"/>
        <v>-33858</v>
      </c>
    </row>
    <row r="50" spans="1:24" ht="18">
      <c r="A50" s="52" t="s">
        <v>110</v>
      </c>
      <c r="B50" s="52"/>
      <c r="C50" s="52"/>
      <c r="D50" s="53"/>
      <c r="E50" s="59"/>
      <c r="F50" s="53"/>
      <c r="G50" s="59"/>
      <c r="H50" s="53"/>
      <c r="I50" s="59"/>
      <c r="J50" s="53"/>
      <c r="K50" s="59"/>
      <c r="L50" s="53"/>
      <c r="M50" s="59"/>
      <c r="N50" s="53"/>
      <c r="O50" s="59"/>
      <c r="P50" s="53"/>
      <c r="Q50" s="59"/>
      <c r="R50" s="53">
        <v>-16929</v>
      </c>
      <c r="S50" s="57"/>
      <c r="T50" s="54">
        <f>+R50</f>
        <v>-16929</v>
      </c>
      <c r="U50" s="59"/>
      <c r="V50" s="53"/>
      <c r="W50" s="57"/>
      <c r="X50" s="53">
        <f t="shared" si="0"/>
        <v>-16929</v>
      </c>
    </row>
    <row r="51" spans="1:24" ht="18">
      <c r="A51" s="52" t="s">
        <v>111</v>
      </c>
      <c r="B51" s="52"/>
      <c r="C51" s="52"/>
      <c r="D51" s="53"/>
      <c r="E51" s="59"/>
      <c r="F51" s="53"/>
      <c r="G51" s="59"/>
      <c r="H51" s="53"/>
      <c r="I51" s="59"/>
      <c r="J51" s="53"/>
      <c r="K51" s="59"/>
      <c r="L51" s="53"/>
      <c r="M51" s="59"/>
      <c r="N51" s="53"/>
      <c r="O51" s="59"/>
      <c r="P51" s="53"/>
      <c r="Q51" s="59"/>
      <c r="R51" s="53"/>
      <c r="S51" s="57"/>
      <c r="T51" s="54"/>
      <c r="U51" s="59"/>
      <c r="V51" s="53">
        <v>2538</v>
      </c>
      <c r="W51" s="57"/>
      <c r="X51" s="53">
        <f t="shared" si="0"/>
        <v>2538</v>
      </c>
    </row>
    <row r="52" spans="2:24" ht="1.5" customHeight="1">
      <c r="B52" s="13"/>
      <c r="C52" s="13"/>
      <c r="D52" s="30"/>
      <c r="E52" s="31"/>
      <c r="F52" s="30"/>
      <c r="G52" s="31"/>
      <c r="H52" s="30"/>
      <c r="I52" s="31"/>
      <c r="J52" s="30"/>
      <c r="K52" s="31"/>
      <c r="L52" s="30"/>
      <c r="N52" s="30"/>
      <c r="O52" s="31"/>
      <c r="P52" s="30"/>
      <c r="Q52" s="31"/>
      <c r="R52" s="30"/>
      <c r="S52" s="49"/>
      <c r="T52" s="30"/>
      <c r="U52" s="31"/>
      <c r="V52" s="30"/>
      <c r="W52" s="49"/>
      <c r="X52" s="30"/>
    </row>
    <row r="53" spans="2:24" ht="7.5" customHeight="1">
      <c r="B53" s="13"/>
      <c r="C53" s="13"/>
      <c r="D53" s="31"/>
      <c r="E53" s="31"/>
      <c r="F53" s="31"/>
      <c r="G53" s="31"/>
      <c r="I53" s="31"/>
      <c r="O53" s="31"/>
      <c r="Q53" s="31"/>
      <c r="S53" s="49"/>
      <c r="T53" s="28"/>
      <c r="U53" s="31"/>
      <c r="V53" s="28"/>
      <c r="W53" s="49"/>
      <c r="X53" s="28"/>
    </row>
    <row r="54" spans="1:24" ht="18.75" thickBot="1">
      <c r="A54" s="32" t="s">
        <v>114</v>
      </c>
      <c r="B54" s="32"/>
      <c r="C54" s="32"/>
      <c r="D54" s="33">
        <f>SUM(D44:D52)</f>
        <v>470253</v>
      </c>
      <c r="E54" s="31"/>
      <c r="F54" s="33">
        <f>SUM(F44:F52)</f>
        <v>305</v>
      </c>
      <c r="G54" s="31"/>
      <c r="H54" s="33">
        <f>SUM(H44:H52)</f>
        <v>35259</v>
      </c>
      <c r="I54" s="31"/>
      <c r="J54" s="33">
        <f>SUM(J44:J52)</f>
        <v>94469</v>
      </c>
      <c r="L54" s="33">
        <f>SUM(L44:L52)</f>
        <v>348</v>
      </c>
      <c r="N54" s="33">
        <f>SUM(N44:N52)</f>
        <v>1760</v>
      </c>
      <c r="O54" s="28">
        <f>SUM(O39:O49)</f>
        <v>0</v>
      </c>
      <c r="P54" s="33">
        <f>SUM(P44:P52)</f>
        <v>66004</v>
      </c>
      <c r="Q54" s="28">
        <f>SUM(Q39:Q49)</f>
        <v>0</v>
      </c>
      <c r="R54" s="33">
        <f>SUM(R44:R52)</f>
        <v>882201</v>
      </c>
      <c r="T54" s="33">
        <f>SUM(T44:T52)</f>
        <v>1550599</v>
      </c>
      <c r="U54" s="28"/>
      <c r="V54" s="33">
        <f>SUM(V44:V52)</f>
        <v>2538</v>
      </c>
      <c r="W54" s="49"/>
      <c r="X54" s="33">
        <f>SUM(X44:X52)</f>
        <v>1553137</v>
      </c>
    </row>
    <row r="55" spans="2:24" ht="6" customHeight="1" thickTop="1">
      <c r="B55" s="13"/>
      <c r="C55" s="13"/>
      <c r="D55" s="31"/>
      <c r="F55" s="31"/>
      <c r="G55" s="31"/>
      <c r="H55" s="31"/>
      <c r="J55" s="31"/>
      <c r="L55" s="31"/>
      <c r="N55" s="31"/>
      <c r="P55" s="31"/>
      <c r="R55" s="31"/>
      <c r="U55" s="28"/>
      <c r="V55" s="31"/>
      <c r="X55" s="31"/>
    </row>
    <row r="56" spans="2:20" ht="18">
      <c r="B56" s="13"/>
      <c r="C56" s="13"/>
      <c r="G56" s="31"/>
      <c r="S56" s="28"/>
      <c r="T56" s="28"/>
    </row>
    <row r="57" spans="1:20" ht="18">
      <c r="A57" s="2"/>
      <c r="B57" s="2"/>
      <c r="C57" s="2"/>
      <c r="S57" s="28"/>
      <c r="T57" s="28"/>
    </row>
    <row r="58" spans="1:20" ht="18">
      <c r="A58" s="2"/>
      <c r="B58" s="2"/>
      <c r="C58" s="2"/>
      <c r="S58" s="28"/>
      <c r="T58" s="28"/>
    </row>
    <row r="59" spans="1:20" ht="18">
      <c r="A59" s="2"/>
      <c r="B59" s="2"/>
      <c r="C59" s="2"/>
      <c r="S59" s="28"/>
      <c r="T59" s="28"/>
    </row>
  </sheetData>
  <mergeCells count="4">
    <mergeCell ref="D9:P9"/>
    <mergeCell ref="D8:R8"/>
    <mergeCell ref="A5:X5"/>
    <mergeCell ref="A6:X6"/>
  </mergeCells>
  <printOptions horizontalCentered="1"/>
  <pageMargins left="0.5" right="0.25" top="0.5" bottom="0.25" header="0.5" footer="0.25"/>
  <pageSetup fitToHeight="1" fitToWidth="1" horizontalDpi="300" verticalDpi="300" orientation="landscape" paperSize="9" scale="59" r:id="rId2"/>
  <headerFooter alignWithMargins="0">
    <oddHeader>&amp;C&amp;"Arial Narrow,Bold"&amp;14NCB HOLDINGS BHD
&amp;"Arial Narrow,Regular"&amp;10Company No. 475221-K
(Incorporated in Malaysia)</oddHeader>
    <oddFooter>&amp;C&amp;13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55"/>
  <sheetViews>
    <sheetView view="pageBreakPreview" zoomScale="75" zoomScaleSheetLayoutView="75" workbookViewId="0" topLeftCell="A29">
      <selection activeCell="E53" sqref="E53"/>
    </sheetView>
  </sheetViews>
  <sheetFormatPr defaultColWidth="9.140625" defaultRowHeight="12.75"/>
  <cols>
    <col min="1" max="1" width="2.140625" style="0" customWidth="1"/>
    <col min="2" max="2" width="4.140625" style="0" customWidth="1"/>
    <col min="3" max="3" width="61.00390625" style="0" customWidth="1"/>
    <col min="4" max="4" width="1.57421875" style="12" customWidth="1"/>
    <col min="5" max="5" width="15.8515625" style="0" customWidth="1"/>
    <col min="6" max="6" width="0.85546875" style="12" customWidth="1"/>
    <col min="7" max="7" width="15.421875" style="0" customWidth="1"/>
  </cols>
  <sheetData>
    <row r="1" spans="1:6" ht="18">
      <c r="A1" s="81"/>
      <c r="B1" s="81"/>
      <c r="C1" s="81"/>
      <c r="D1" s="81"/>
      <c r="E1" s="81"/>
      <c r="F1" s="81"/>
    </row>
    <row r="2" spans="1:3" ht="18">
      <c r="A2" s="13"/>
      <c r="B2" s="13"/>
      <c r="C2" s="13"/>
    </row>
    <row r="3" spans="1:7" ht="18">
      <c r="A3" s="81" t="s">
        <v>90</v>
      </c>
      <c r="B3" s="81"/>
      <c r="C3" s="81"/>
      <c r="D3" s="81"/>
      <c r="E3" s="81"/>
      <c r="F3" s="81"/>
      <c r="G3" s="81"/>
    </row>
    <row r="4" spans="1:7" ht="18">
      <c r="A4" s="81" t="s">
        <v>107</v>
      </c>
      <c r="B4" s="81"/>
      <c r="C4" s="81"/>
      <c r="D4" s="81"/>
      <c r="E4" s="81"/>
      <c r="F4" s="81"/>
      <c r="G4" s="81"/>
    </row>
    <row r="5" spans="4:6" ht="12.75">
      <c r="D5"/>
      <c r="E5" s="12"/>
      <c r="F5"/>
    </row>
    <row r="6" spans="4:6" ht="12.75">
      <c r="D6"/>
      <c r="E6" s="12"/>
      <c r="F6"/>
    </row>
    <row r="7" spans="4:6" ht="12.75">
      <c r="D7"/>
      <c r="E7" s="12"/>
      <c r="F7"/>
    </row>
    <row r="8" spans="4:6" ht="12.75">
      <c r="D8"/>
      <c r="E8" s="12"/>
      <c r="F8"/>
    </row>
    <row r="9" spans="4:7" ht="15.75">
      <c r="D9"/>
      <c r="E9" s="14" t="s">
        <v>115</v>
      </c>
      <c r="F9"/>
      <c r="G9" s="14" t="s">
        <v>115</v>
      </c>
    </row>
    <row r="10" spans="5:7" s="2" customFormat="1" ht="15.75">
      <c r="E10" s="14" t="s">
        <v>43</v>
      </c>
      <c r="F10" s="5"/>
      <c r="G10" s="14" t="s">
        <v>43</v>
      </c>
    </row>
    <row r="11" spans="5:7" s="2" customFormat="1" ht="15.75">
      <c r="E11" s="18">
        <v>38898</v>
      </c>
      <c r="F11" s="5"/>
      <c r="G11" s="18">
        <v>38533</v>
      </c>
    </row>
    <row r="12" spans="5:7" s="2" customFormat="1" ht="15.75">
      <c r="E12" s="14" t="s">
        <v>28</v>
      </c>
      <c r="F12" s="5"/>
      <c r="G12" s="14" t="s">
        <v>28</v>
      </c>
    </row>
    <row r="13" spans="5:7" s="2" customFormat="1" ht="15">
      <c r="E13" s="15"/>
      <c r="G13" s="15"/>
    </row>
    <row r="14" spans="1:7" s="2" customFormat="1" ht="15.75">
      <c r="A14" s="5" t="s">
        <v>29</v>
      </c>
      <c r="B14" s="5"/>
      <c r="C14" s="5"/>
      <c r="D14" s="5"/>
      <c r="E14" s="3"/>
      <c r="F14" s="9"/>
      <c r="G14" s="3"/>
    </row>
    <row r="15" spans="5:7" s="2" customFormat="1" ht="15">
      <c r="E15" s="3"/>
      <c r="F15" s="9"/>
      <c r="G15" s="3"/>
    </row>
    <row r="16" spans="2:7" s="2" customFormat="1" ht="15.75">
      <c r="B16" s="5" t="s">
        <v>5</v>
      </c>
      <c r="C16" s="5"/>
      <c r="D16" s="5"/>
      <c r="E16" s="3">
        <f>+INCOME!F33</f>
        <v>78597</v>
      </c>
      <c r="F16" s="9"/>
      <c r="G16" s="3">
        <f>INCOME!H33</f>
        <v>65344</v>
      </c>
    </row>
    <row r="17" spans="2:7" s="2" customFormat="1" ht="15">
      <c r="B17" s="2" t="s">
        <v>40</v>
      </c>
      <c r="E17" s="3"/>
      <c r="F17" s="9"/>
      <c r="G17" s="3"/>
    </row>
    <row r="18" spans="3:7" s="2" customFormat="1" ht="15">
      <c r="C18" s="2" t="s">
        <v>30</v>
      </c>
      <c r="E18" s="3">
        <v>69894</v>
      </c>
      <c r="F18" s="9"/>
      <c r="G18" s="3">
        <v>71739</v>
      </c>
    </row>
    <row r="19" spans="3:7" s="2" customFormat="1" ht="15">
      <c r="C19" s="2" t="s">
        <v>31</v>
      </c>
      <c r="E19" s="4">
        <v>-10116</v>
      </c>
      <c r="F19" s="9"/>
      <c r="G19" s="4">
        <v>-6524</v>
      </c>
    </row>
    <row r="20" spans="2:7" s="2" customFormat="1" ht="15.75">
      <c r="B20" s="5" t="s">
        <v>32</v>
      </c>
      <c r="C20" s="5"/>
      <c r="D20" s="5"/>
      <c r="E20" s="3">
        <f>SUM(E16:E19)</f>
        <v>138375</v>
      </c>
      <c r="F20" s="9"/>
      <c r="G20" s="3">
        <f>SUM(G16:G19)</f>
        <v>130559</v>
      </c>
    </row>
    <row r="21" spans="5:7" s="2" customFormat="1" ht="7.5" customHeight="1">
      <c r="E21" s="3"/>
      <c r="F21" s="9"/>
      <c r="G21" s="3"/>
    </row>
    <row r="22" spans="2:7" s="2" customFormat="1" ht="15">
      <c r="B22" s="2" t="s">
        <v>119</v>
      </c>
      <c r="E22" s="3">
        <v>-12813</v>
      </c>
      <c r="F22" s="9"/>
      <c r="G22" s="3">
        <v>-13178</v>
      </c>
    </row>
    <row r="23" spans="2:7" s="2" customFormat="1" ht="15">
      <c r="B23" s="2" t="s">
        <v>33</v>
      </c>
      <c r="E23" s="4">
        <v>4431</v>
      </c>
      <c r="F23" s="9"/>
      <c r="G23" s="4">
        <v>-4578</v>
      </c>
    </row>
    <row r="24" spans="2:7" s="2" customFormat="1" ht="15.75">
      <c r="B24" s="5" t="s">
        <v>39</v>
      </c>
      <c r="E24" s="10">
        <f>SUM(E20:E23)</f>
        <v>129993</v>
      </c>
      <c r="F24" s="9"/>
      <c r="G24" s="10">
        <f>SUM(G20:G23)</f>
        <v>112803</v>
      </c>
    </row>
    <row r="25" spans="2:7" s="2" customFormat="1" ht="15">
      <c r="B25" s="2" t="s">
        <v>51</v>
      </c>
      <c r="E25" s="10">
        <v>-18994</v>
      </c>
      <c r="F25" s="9"/>
      <c r="G25" s="10">
        <v>-21956</v>
      </c>
    </row>
    <row r="26" spans="5:7" s="2" customFormat="1" ht="15">
      <c r="E26" s="17">
        <f>SUM(E24:E25)</f>
        <v>110999</v>
      </c>
      <c r="F26" s="9"/>
      <c r="G26" s="17">
        <f>SUM(G24:G25)</f>
        <v>90847</v>
      </c>
    </row>
    <row r="27" spans="5:7" s="2" customFormat="1" ht="15">
      <c r="E27" s="3"/>
      <c r="F27" s="9"/>
      <c r="G27" s="3"/>
    </row>
    <row r="28" spans="1:7" s="2" customFormat="1" ht="15.75">
      <c r="A28" s="5" t="s">
        <v>34</v>
      </c>
      <c r="B28" s="5"/>
      <c r="C28" s="5"/>
      <c r="D28" s="5"/>
      <c r="E28" s="3"/>
      <c r="F28" s="9"/>
      <c r="G28" s="3"/>
    </row>
    <row r="29" spans="5:7" s="2" customFormat="1" ht="15">
      <c r="E29" s="3"/>
      <c r="F29" s="9"/>
      <c r="G29" s="3"/>
    </row>
    <row r="30" spans="2:7" s="2" customFormat="1" ht="15">
      <c r="B30" s="2" t="s">
        <v>13</v>
      </c>
      <c r="E30" s="3">
        <v>-56727</v>
      </c>
      <c r="F30" s="9"/>
      <c r="G30" s="3">
        <v>-56679</v>
      </c>
    </row>
    <row r="31" spans="2:7" s="2" customFormat="1" ht="15">
      <c r="B31" s="2" t="s">
        <v>82</v>
      </c>
      <c r="E31" s="17">
        <f>E30</f>
        <v>-56727</v>
      </c>
      <c r="F31" s="9">
        <v>104561</v>
      </c>
      <c r="G31" s="17">
        <f>G30</f>
        <v>-56679</v>
      </c>
    </row>
    <row r="32" spans="5:7" s="2" customFormat="1" ht="15">
      <c r="E32" s="3"/>
      <c r="F32" s="9"/>
      <c r="G32" s="3"/>
    </row>
    <row r="33" spans="1:7" s="2" customFormat="1" ht="15.75">
      <c r="A33" s="5" t="s">
        <v>35</v>
      </c>
      <c r="B33" s="5"/>
      <c r="C33" s="5"/>
      <c r="D33" s="5"/>
      <c r="E33" s="3"/>
      <c r="F33" s="9"/>
      <c r="G33" s="3"/>
    </row>
    <row r="34" spans="5:7" s="2" customFormat="1" ht="15">
      <c r="E34" s="3"/>
      <c r="F34" s="9"/>
      <c r="G34" s="3"/>
    </row>
    <row r="35" spans="2:7" s="2" customFormat="1" ht="15" hidden="1">
      <c r="B35" s="2" t="s">
        <v>36</v>
      </c>
      <c r="E35" s="3">
        <v>0</v>
      </c>
      <c r="F35" s="9"/>
      <c r="G35" s="3">
        <v>0</v>
      </c>
    </row>
    <row r="36" spans="2:7" s="2" customFormat="1" ht="15">
      <c r="B36" s="2" t="s">
        <v>53</v>
      </c>
      <c r="E36" s="3">
        <v>0</v>
      </c>
      <c r="F36" s="9"/>
      <c r="G36" s="3">
        <v>278</v>
      </c>
    </row>
    <row r="37" spans="2:7" s="2" customFormat="1" ht="15">
      <c r="B37" s="2" t="s">
        <v>116</v>
      </c>
      <c r="E37" s="3">
        <v>-33858</v>
      </c>
      <c r="F37" s="9"/>
      <c r="G37" s="3">
        <v>-33858</v>
      </c>
    </row>
    <row r="38" spans="2:7" s="2" customFormat="1" ht="15">
      <c r="B38" s="2" t="s">
        <v>120</v>
      </c>
      <c r="E38" s="17">
        <f>SUM(E35:E37)</f>
        <v>-33858</v>
      </c>
      <c r="F38" s="9"/>
      <c r="G38" s="17">
        <f>SUM(G35:G37)</f>
        <v>-33580</v>
      </c>
    </row>
    <row r="39" spans="5:7" s="2" customFormat="1" ht="15">
      <c r="E39" s="3"/>
      <c r="F39" s="9"/>
      <c r="G39" s="3"/>
    </row>
    <row r="40" spans="1:7" s="2" customFormat="1" ht="15.75">
      <c r="A40" s="5" t="s">
        <v>121</v>
      </c>
      <c r="B40" s="5"/>
      <c r="C40" s="5"/>
      <c r="D40" s="5"/>
      <c r="E40" s="3">
        <f>E31+E38+E26</f>
        <v>20414</v>
      </c>
      <c r="F40" s="9"/>
      <c r="G40" s="3">
        <f>G31+G38+G26</f>
        <v>588</v>
      </c>
    </row>
    <row r="41" spans="1:7" s="2" customFormat="1" ht="15.75">
      <c r="A41" s="5" t="s">
        <v>83</v>
      </c>
      <c r="B41" s="5"/>
      <c r="C41" s="5"/>
      <c r="D41" s="5"/>
      <c r="E41" s="3">
        <v>556488</v>
      </c>
      <c r="F41" s="9"/>
      <c r="G41" s="3">
        <v>488050</v>
      </c>
    </row>
    <row r="42" spans="1:7" s="2" customFormat="1" ht="16.5" thickBot="1">
      <c r="A42" s="5" t="s">
        <v>41</v>
      </c>
      <c r="B42" s="5"/>
      <c r="C42" s="5"/>
      <c r="D42" s="5"/>
      <c r="E42" s="11">
        <f>SUM(E40:E41)</f>
        <v>576902</v>
      </c>
      <c r="F42" s="9"/>
      <c r="G42" s="11">
        <f>SUM(G40:G41)</f>
        <v>488638</v>
      </c>
    </row>
    <row r="43" spans="5:7" s="2" customFormat="1" ht="15">
      <c r="E43" s="3"/>
      <c r="F43" s="9"/>
      <c r="G43" s="3"/>
    </row>
    <row r="44" spans="1:7" s="2" customFormat="1" ht="15">
      <c r="A44" s="2" t="s">
        <v>50</v>
      </c>
      <c r="E44" s="40"/>
      <c r="F44" s="9"/>
      <c r="G44" s="40"/>
    </row>
    <row r="45" spans="5:7" s="2" customFormat="1" ht="15">
      <c r="E45" s="3"/>
      <c r="F45" s="9"/>
      <c r="G45" s="3"/>
    </row>
    <row r="46" spans="2:7" s="2" customFormat="1" ht="15">
      <c r="B46" s="2" t="s">
        <v>37</v>
      </c>
      <c r="E46" s="3">
        <v>20396</v>
      </c>
      <c r="F46" s="9"/>
      <c r="G46" s="3">
        <v>25793</v>
      </c>
    </row>
    <row r="47" spans="2:7" s="2" customFormat="1" ht="15">
      <c r="B47" s="2" t="s">
        <v>38</v>
      </c>
      <c r="E47" s="3">
        <v>556506</v>
      </c>
      <c r="F47" s="9"/>
      <c r="G47" s="3">
        <v>462845</v>
      </c>
    </row>
    <row r="48" spans="5:7" s="2" customFormat="1" ht="15.75" thickBot="1">
      <c r="E48" s="11">
        <f>SUM(E46:E47)</f>
        <v>576902</v>
      </c>
      <c r="F48" s="9"/>
      <c r="G48" s="11">
        <f>SUM(G46:G47)</f>
        <v>488638</v>
      </c>
    </row>
    <row r="49" spans="4:7" ht="12.75">
      <c r="D49"/>
      <c r="E49" s="1"/>
      <c r="F49" s="16"/>
      <c r="G49" s="1"/>
    </row>
    <row r="50" spans="1:6" ht="15">
      <c r="A50" s="8"/>
      <c r="B50" s="8"/>
      <c r="C50" s="8"/>
      <c r="D50" s="2"/>
      <c r="E50" s="3"/>
      <c r="F50" s="16"/>
    </row>
    <row r="51" spans="1:6" ht="15">
      <c r="A51" s="8"/>
      <c r="B51" s="8"/>
      <c r="C51" s="8"/>
      <c r="D51" s="2"/>
      <c r="E51" s="3"/>
      <c r="F51" s="16"/>
    </row>
    <row r="52" spans="1:6" ht="12.75">
      <c r="A52" s="8" t="s">
        <v>91</v>
      </c>
      <c r="B52" s="8"/>
      <c r="C52" s="8"/>
      <c r="D52"/>
      <c r="E52" s="12"/>
      <c r="F52"/>
    </row>
    <row r="53" spans="5:8" ht="12.75">
      <c r="E53" s="22">
        <f>E42-E48</f>
        <v>0</v>
      </c>
      <c r="G53" s="22">
        <f>G42-G48</f>
        <v>0</v>
      </c>
      <c r="H53" s="37"/>
    </row>
    <row r="55" ht="12.75">
      <c r="C55" s="34"/>
    </row>
  </sheetData>
  <mergeCells count="3">
    <mergeCell ref="A1:F1"/>
    <mergeCell ref="A3:G3"/>
    <mergeCell ref="A4:G4"/>
  </mergeCells>
  <printOptions/>
  <pageMargins left="0.75" right="0.75" top="1" bottom="1" header="0.5" footer="0.5"/>
  <pageSetup fitToHeight="1" fitToWidth="1" horizontalDpi="300" verticalDpi="300" orientation="portrait" paperSize="9" scale="87" r:id="rId2"/>
  <headerFooter alignWithMargins="0">
    <oddHeader>&amp;C&amp;"Arial Narrow,Bold"&amp;14NCB HOLDINGS BHD&amp;"Arial,Regular"
&amp;"Arial Narrow,Regular"&amp;10Company No. 475221-K
(Incorporated in Malaysia)&amp;"Arial,Regular"
</oddHeader>
    <oddFooter>&amp;C&amp;13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NORTHPORT (MALAYSIA)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NORTHPORT</dc:creator>
  <cp:keywords/>
  <dc:description/>
  <cp:lastModifiedBy>johnsel</cp:lastModifiedBy>
  <cp:lastPrinted>2006-08-11T10:02:07Z</cp:lastPrinted>
  <dcterms:created xsi:type="dcterms:W3CDTF">2002-10-14T00:06:59Z</dcterms:created>
  <dcterms:modified xsi:type="dcterms:W3CDTF">2006-08-21T09:30:11Z</dcterms:modified>
  <cp:category/>
  <cp:version/>
  <cp:contentType/>
  <cp:contentStatus/>
</cp:coreProperties>
</file>